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290" windowHeight="972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Susan Ulmer</author>
  </authors>
  <commentList>
    <comment ref="M103" authorId="0">
      <text>
        <r>
          <rPr>
            <b/>
            <sz val="9"/>
            <rFont val="Tahoma"/>
            <family val="2"/>
          </rPr>
          <t>Susan Ulmer:</t>
        </r>
        <r>
          <rPr>
            <sz val="9"/>
            <rFont val="Tahoma"/>
            <family val="2"/>
          </rPr>
          <t xml:space="preserve">
This has been moved to institutional new - Fire Hall </t>
        </r>
      </text>
    </comment>
    <comment ref="N103" authorId="0">
      <text>
        <r>
          <rPr>
            <b/>
            <sz val="9"/>
            <rFont val="Tahoma"/>
            <family val="2"/>
          </rPr>
          <t>Susan Ulmer:</t>
        </r>
        <r>
          <rPr>
            <sz val="9"/>
            <rFont val="Tahoma"/>
            <family val="2"/>
          </rPr>
          <t xml:space="preserve">
This has been moved to Institutional New Fire Hall </t>
        </r>
      </text>
    </comment>
  </commentList>
</comments>
</file>

<file path=xl/sharedStrings.xml><?xml version="1.0" encoding="utf-8"?>
<sst xmlns="http://schemas.openxmlformats.org/spreadsheetml/2006/main" count="385" uniqueCount="75">
  <si>
    <t>Single Detached</t>
  </si>
  <si>
    <t>#</t>
  </si>
  <si>
    <t>Value</t>
  </si>
  <si>
    <t># Permits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</si>
  <si>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</si>
  <si>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</si>
  <si>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</si>
  <si>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</si>
  <si>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</si>
  <si>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</si>
  <si>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</si>
  <si>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</si>
  <si>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</si>
  <si>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</si>
  <si>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</si>
  <si>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</si>
  <si>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Subtotal</t>
  </si>
  <si>
    <t xml:space="preserve">2003 Total </t>
  </si>
  <si>
    <t>2002 Total</t>
  </si>
  <si>
    <t>2001 Total</t>
  </si>
  <si>
    <t>2000 Total</t>
  </si>
  <si>
    <t>1999 Total</t>
  </si>
  <si>
    <t>1998 Total</t>
  </si>
  <si>
    <t>1997 Total</t>
  </si>
  <si>
    <t>1996 Total</t>
  </si>
  <si>
    <t>1995 Total</t>
  </si>
  <si>
    <t>1994 Total</t>
  </si>
  <si>
    <t>1993 Total</t>
  </si>
  <si>
    <t xml:space="preserve">1992 Total </t>
  </si>
  <si>
    <t xml:space="preserve">2004 Total </t>
  </si>
  <si>
    <t>2005 Total</t>
  </si>
  <si>
    <t>Commercial</t>
  </si>
  <si>
    <t>Garages</t>
  </si>
  <si>
    <t>Improvements</t>
  </si>
  <si>
    <t>Residential</t>
  </si>
  <si>
    <t>Multi Family</t>
  </si>
  <si>
    <t xml:space="preserve">Residential </t>
  </si>
  <si>
    <t>Industrial</t>
  </si>
  <si>
    <t xml:space="preserve">Industrial </t>
  </si>
  <si>
    <t>Institutional</t>
  </si>
  <si>
    <t># Units</t>
  </si>
  <si>
    <t>Semi-Detached</t>
  </si>
  <si>
    <t>4-plexes, townhomes, apartments</t>
  </si>
  <si>
    <t>2006 Total</t>
  </si>
  <si>
    <t>2007 Total</t>
  </si>
  <si>
    <t>2008 Total</t>
  </si>
  <si>
    <t>2009 Total</t>
  </si>
  <si>
    <t>2010 Total</t>
  </si>
  <si>
    <t xml:space="preserve">2011 Total </t>
  </si>
  <si>
    <t xml:space="preserve"> </t>
  </si>
  <si>
    <t>2012 Total</t>
  </si>
  <si>
    <t>2013 Total</t>
  </si>
  <si>
    <t xml:space="preserve">2014 Total </t>
  </si>
  <si>
    <t>2015 Total</t>
  </si>
  <si>
    <t>2016 Total</t>
  </si>
  <si>
    <t>Year 2018</t>
  </si>
  <si>
    <t>Total 2018</t>
  </si>
  <si>
    <t>2017 Total</t>
  </si>
  <si>
    <t>2018 Total</t>
  </si>
  <si>
    <t>168</t>
  </si>
  <si>
    <t>52,066,949</t>
  </si>
  <si>
    <t>103</t>
  </si>
  <si>
    <t xml:space="preserve">2019 Building Permit Summary </t>
  </si>
  <si>
    <t>Total 2019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</si>
  <si>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</si>
  <si>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Year 2020</t>
  </si>
  <si>
    <t xml:space="preserve">2020 Building Permit Summary </t>
  </si>
  <si>
    <t>Total 2020</t>
  </si>
  <si>
    <t>Year 2019</t>
  </si>
  <si>
    <t>Year 2021</t>
  </si>
  <si>
    <t>Total 2021</t>
  </si>
  <si>
    <t>Year 2022</t>
  </si>
  <si>
    <t>Total 2022</t>
  </si>
  <si>
    <t>Year 2023</t>
  </si>
  <si>
    <t>Total 2023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</si>
</sst>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"/>
    <numFmt numFmtId="173" formatCode="#,##0.0"/>
    <numFmt numFmtId="174" formatCode="&quot;$&quot;#,##0.00"/>
    <numFmt numFmtId="175" formatCode="&quot;$&quot;#,##0.0"/>
    <numFmt numFmtId="176" formatCode="&quot;$&quot;#,##0"/>
    <numFmt numFmtId="177" formatCode="&quot;$&quot;#,##0.00;\(&quot;$&quot;#,##0.00\)"/>
    <numFmt numFmtId="178" formatCode="0_);\(0\)"/>
    <numFmt numFmtId="179" formatCode="#,##0;[Red]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  <numFmt numFmtId="187" formatCode="[$-409]dddd\,\ mmmm\ d\,\ yyyy"/>
    <numFmt numFmtId="188" formatCode="[$-409]h:mm:ss\ AM/PM"/>
    <numFmt numFmtId="189" formatCode="&quot;$&quot;#,##0.000"/>
    <numFmt numFmtId="190" formatCode="0.000"/>
    <numFmt numFmtId="191" formatCode="0.0"/>
  </numFmts>
  <fonts count="4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darkGray"/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3" fontId="2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0" fontId="2" fillId="0" borderId="17" xfId="0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 horizontal="center"/>
    </xf>
    <xf numFmtId="3" fontId="2" fillId="34" borderId="17" xfId="0" applyNumberFormat="1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37" fontId="2" fillId="0" borderId="31" xfId="0" applyNumberFormat="1" applyFont="1" applyBorder="1" applyAlignment="1">
      <alignment/>
    </xf>
    <xf numFmtId="37" fontId="1" fillId="0" borderId="32" xfId="0" applyNumberFormat="1" applyFont="1" applyBorder="1" applyAlignment="1">
      <alignment/>
    </xf>
    <xf numFmtId="37" fontId="1" fillId="0" borderId="33" xfId="0" applyNumberFormat="1" applyFont="1" applyBorder="1" applyAlignment="1">
      <alignment/>
    </xf>
    <xf numFmtId="5" fontId="2" fillId="0" borderId="34" xfId="0" applyNumberFormat="1" applyFont="1" applyBorder="1" applyAlignment="1">
      <alignment/>
    </xf>
    <xf numFmtId="5" fontId="2" fillId="0" borderId="35" xfId="0" applyNumberFormat="1" applyFont="1" applyBorder="1" applyAlignment="1">
      <alignment/>
    </xf>
    <xf numFmtId="5" fontId="1" fillId="0" borderId="18" xfId="0" applyNumberFormat="1" applyFont="1" applyBorder="1" applyAlignment="1">
      <alignment/>
    </xf>
    <xf numFmtId="5" fontId="2" fillId="0" borderId="31" xfId="0" applyNumberFormat="1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center"/>
    </xf>
    <xf numFmtId="37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 horizontal="center"/>
    </xf>
    <xf numFmtId="5" fontId="1" fillId="0" borderId="0" xfId="0" applyNumberFormat="1" applyFont="1" applyBorder="1" applyAlignment="1">
      <alignment/>
    </xf>
    <xf numFmtId="0" fontId="2" fillId="0" borderId="39" xfId="0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176" fontId="2" fillId="0" borderId="39" xfId="0" applyNumberFormat="1" applyFont="1" applyBorder="1" applyAlignment="1">
      <alignment horizontal="right"/>
    </xf>
    <xf numFmtId="37" fontId="2" fillId="0" borderId="17" xfId="0" applyNumberFormat="1" applyFont="1" applyBorder="1" applyAlignment="1">
      <alignment/>
    </xf>
    <xf numFmtId="5" fontId="2" fillId="0" borderId="17" xfId="0" applyNumberFormat="1" applyFont="1" applyBorder="1" applyAlignment="1">
      <alignment/>
    </xf>
    <xf numFmtId="5" fontId="2" fillId="0" borderId="15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9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42" fontId="2" fillId="0" borderId="35" xfId="0" applyNumberFormat="1" applyFont="1" applyBorder="1" applyAlignment="1">
      <alignment/>
    </xf>
    <xf numFmtId="42" fontId="2" fillId="0" borderId="31" xfId="0" applyNumberFormat="1" applyFont="1" applyBorder="1" applyAlignment="1">
      <alignment/>
    </xf>
    <xf numFmtId="42" fontId="2" fillId="0" borderId="15" xfId="0" applyNumberFormat="1" applyFont="1" applyBorder="1" applyAlignment="1">
      <alignment/>
    </xf>
    <xf numFmtId="41" fontId="2" fillId="0" borderId="35" xfId="0" applyNumberFormat="1" applyFont="1" applyBorder="1" applyAlignment="1">
      <alignment/>
    </xf>
    <xf numFmtId="41" fontId="2" fillId="0" borderId="31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7" fontId="2" fillId="0" borderId="35" xfId="0" applyNumberFormat="1" applyFont="1" applyBorder="1" applyAlignment="1">
      <alignment/>
    </xf>
    <xf numFmtId="37" fontId="2" fillId="0" borderId="15" xfId="0" applyNumberFormat="1" applyFont="1" applyBorder="1" applyAlignment="1">
      <alignment/>
    </xf>
    <xf numFmtId="0" fontId="2" fillId="0" borderId="45" xfId="0" applyFont="1" applyBorder="1" applyAlignment="1">
      <alignment horizontal="center"/>
    </xf>
    <xf numFmtId="6" fontId="2" fillId="0" borderId="31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/>
    </xf>
    <xf numFmtId="1" fontId="2" fillId="0" borderId="17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/>
    </xf>
    <xf numFmtId="0" fontId="9" fillId="0" borderId="4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0" fontId="6" fillId="0" borderId="4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43" xfId="0" applyFont="1" applyBorder="1" applyAlignment="1">
      <alignment/>
    </xf>
    <xf numFmtId="0" fontId="9" fillId="0" borderId="16" xfId="0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0" fontId="9" fillId="0" borderId="44" xfId="0" applyFont="1" applyBorder="1" applyAlignment="1">
      <alignment horizontal="center" wrapText="1"/>
    </xf>
    <xf numFmtId="0" fontId="6" fillId="0" borderId="20" xfId="0" applyFont="1" applyBorder="1" applyAlignment="1">
      <alignment horizontal="left"/>
    </xf>
    <xf numFmtId="0" fontId="6" fillId="0" borderId="45" xfId="0" applyFont="1" applyBorder="1" applyAlignment="1">
      <alignment/>
    </xf>
    <xf numFmtId="41" fontId="6" fillId="0" borderId="35" xfId="0" applyNumberFormat="1" applyFont="1" applyBorder="1" applyAlignment="1">
      <alignment/>
    </xf>
    <xf numFmtId="0" fontId="6" fillId="0" borderId="39" xfId="0" applyFont="1" applyBorder="1" applyAlignment="1">
      <alignment/>
    </xf>
    <xf numFmtId="37" fontId="6" fillId="0" borderId="35" xfId="0" applyNumberFormat="1" applyFont="1" applyBorder="1" applyAlignment="1">
      <alignment/>
    </xf>
    <xf numFmtId="42" fontId="6" fillId="0" borderId="35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6" fillId="0" borderId="41" xfId="0" applyFont="1" applyBorder="1" applyAlignment="1">
      <alignment horizontal="center"/>
    </xf>
    <xf numFmtId="5" fontId="6" fillId="0" borderId="35" xfId="0" applyNumberFormat="1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29" xfId="0" applyFont="1" applyBorder="1" applyAlignment="1">
      <alignment/>
    </xf>
    <xf numFmtId="41" fontId="6" fillId="0" borderId="31" xfId="0" applyNumberFormat="1" applyFont="1" applyBorder="1" applyAlignment="1">
      <alignment/>
    </xf>
    <xf numFmtId="37" fontId="6" fillId="0" borderId="31" xfId="0" applyNumberFormat="1" applyFont="1" applyBorder="1" applyAlignment="1">
      <alignment/>
    </xf>
    <xf numFmtId="0" fontId="6" fillId="0" borderId="17" xfId="0" applyFont="1" applyBorder="1" applyAlignment="1">
      <alignment/>
    </xf>
    <xf numFmtId="42" fontId="6" fillId="0" borderId="31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29" xfId="0" applyNumberFormat="1" applyFont="1" applyBorder="1" applyAlignment="1">
      <alignment/>
    </xf>
    <xf numFmtId="6" fontId="6" fillId="0" borderId="31" xfId="0" applyNumberFormat="1" applyFont="1" applyBorder="1" applyAlignment="1">
      <alignment/>
    </xf>
    <xf numFmtId="0" fontId="6" fillId="0" borderId="22" xfId="0" applyFont="1" applyBorder="1" applyAlignment="1">
      <alignment horizontal="left"/>
    </xf>
    <xf numFmtId="0" fontId="6" fillId="0" borderId="16" xfId="0" applyFont="1" applyBorder="1" applyAlignment="1">
      <alignment/>
    </xf>
    <xf numFmtId="41" fontId="6" fillId="0" borderId="15" xfId="0" applyNumberFormat="1" applyFont="1" applyBorder="1" applyAlignment="1">
      <alignment/>
    </xf>
    <xf numFmtId="0" fontId="6" fillId="0" borderId="30" xfId="0" applyFont="1" applyBorder="1" applyAlignment="1">
      <alignment/>
    </xf>
    <xf numFmtId="37" fontId="6" fillId="0" borderId="15" xfId="0" applyNumberFormat="1" applyFont="1" applyBorder="1" applyAlignment="1">
      <alignment/>
    </xf>
    <xf numFmtId="42" fontId="6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9" fillId="0" borderId="18" xfId="0" applyFont="1" applyBorder="1" applyAlignment="1">
      <alignment horizontal="center"/>
    </xf>
    <xf numFmtId="3" fontId="9" fillId="0" borderId="27" xfId="0" applyNumberFormat="1" applyFont="1" applyBorder="1" applyAlignment="1">
      <alignment horizontal="center"/>
    </xf>
    <xf numFmtId="37" fontId="9" fillId="0" borderId="32" xfId="0" applyNumberFormat="1" applyFont="1" applyBorder="1" applyAlignment="1">
      <alignment/>
    </xf>
    <xf numFmtId="3" fontId="9" fillId="0" borderId="28" xfId="0" applyNumberFormat="1" applyFont="1" applyBorder="1" applyAlignment="1">
      <alignment horizontal="center"/>
    </xf>
    <xf numFmtId="37" fontId="9" fillId="0" borderId="33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19" xfId="0" applyNumberFormat="1" applyFont="1" applyBorder="1" applyAlignment="1">
      <alignment horizontal="center"/>
    </xf>
    <xf numFmtId="5" fontId="9" fillId="0" borderId="18" xfId="0" applyNumberFormat="1" applyFont="1" applyBorder="1" applyAlignment="1">
      <alignment/>
    </xf>
    <xf numFmtId="41" fontId="6" fillId="0" borderId="31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37" fontId="6" fillId="0" borderId="31" xfId="0" applyNumberFormat="1" applyFont="1" applyFill="1" applyBorder="1" applyAlignment="1">
      <alignment/>
    </xf>
    <xf numFmtId="42" fontId="6" fillId="0" borderId="31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41" xfId="0" applyFont="1" applyFill="1" applyBorder="1" applyAlignment="1">
      <alignment horizontal="center"/>
    </xf>
    <xf numFmtId="5" fontId="6" fillId="0" borderId="35" xfId="0" applyNumberFormat="1" applyFont="1" applyFill="1" applyBorder="1" applyAlignment="1">
      <alignment/>
    </xf>
    <xf numFmtId="176" fontId="6" fillId="0" borderId="35" xfId="0" applyNumberFormat="1" applyFont="1" applyBorder="1" applyAlignment="1">
      <alignment/>
    </xf>
    <xf numFmtId="0" fontId="6" fillId="0" borderId="21" xfId="0" applyFont="1" applyFill="1" applyBorder="1" applyAlignment="1">
      <alignment horizontal="left"/>
    </xf>
    <xf numFmtId="186" fontId="6" fillId="0" borderId="29" xfId="42" applyNumberFormat="1" applyFont="1" applyFill="1" applyBorder="1" applyAlignment="1">
      <alignment/>
    </xf>
    <xf numFmtId="37" fontId="6" fillId="0" borderId="15" xfId="0" applyNumberFormat="1" applyFont="1" applyFill="1" applyBorder="1" applyAlignment="1">
      <alignment/>
    </xf>
    <xf numFmtId="37" fontId="9" fillId="0" borderId="32" xfId="0" applyNumberFormat="1" applyFont="1" applyFill="1" applyBorder="1" applyAlignment="1">
      <alignment/>
    </xf>
    <xf numFmtId="41" fontId="6" fillId="0" borderId="41" xfId="0" applyNumberFormat="1" applyFont="1" applyBorder="1" applyAlignment="1">
      <alignment horizontal="center"/>
    </xf>
    <xf numFmtId="1" fontId="6" fillId="0" borderId="45" xfId="44" applyNumberFormat="1" applyFont="1" applyBorder="1" applyAlignment="1">
      <alignment/>
    </xf>
    <xf numFmtId="1" fontId="6" fillId="0" borderId="35" xfId="44" applyNumberFormat="1" applyFont="1" applyBorder="1" applyAlignment="1">
      <alignment/>
    </xf>
    <xf numFmtId="1" fontId="6" fillId="0" borderId="35" xfId="0" applyNumberFormat="1" applyFont="1" applyBorder="1" applyAlignment="1">
      <alignment/>
    </xf>
    <xf numFmtId="0" fontId="9" fillId="0" borderId="12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1" fontId="6" fillId="0" borderId="45" xfId="44" applyNumberFormat="1" applyFont="1" applyFill="1" applyBorder="1" applyAlignment="1">
      <alignment/>
    </xf>
    <xf numFmtId="1" fontId="6" fillId="0" borderId="35" xfId="44" applyNumberFormat="1" applyFont="1" applyFill="1" applyBorder="1" applyAlignment="1">
      <alignment/>
    </xf>
    <xf numFmtId="3" fontId="6" fillId="0" borderId="17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9" fillId="0" borderId="46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123</xdr:row>
      <xdr:rowOff>9525</xdr:rowOff>
    </xdr:from>
    <xdr:to>
      <xdr:col>26</xdr:col>
      <xdr:colOff>9525</xdr:colOff>
      <xdr:row>126</xdr:row>
      <xdr:rowOff>9525</xdr:rowOff>
    </xdr:to>
    <xdr:sp>
      <xdr:nvSpPr>
        <xdr:cNvPr id="1" name="Line 4"/>
        <xdr:cNvSpPr>
          <a:spLocks/>
        </xdr:cNvSpPr>
      </xdr:nvSpPr>
      <xdr:spPr>
        <a:xfrm>
          <a:off x="28975050" y="369189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28575</xdr:rowOff>
    </xdr:from>
    <xdr:to>
      <xdr:col>26</xdr:col>
      <xdr:colOff>9525</xdr:colOff>
      <xdr:row>123</xdr:row>
      <xdr:rowOff>28575</xdr:rowOff>
    </xdr:to>
    <xdr:sp>
      <xdr:nvSpPr>
        <xdr:cNvPr id="2" name="Line 5"/>
        <xdr:cNvSpPr>
          <a:spLocks/>
        </xdr:cNvSpPr>
      </xdr:nvSpPr>
      <xdr:spPr>
        <a:xfrm flipH="1">
          <a:off x="0" y="36937950"/>
          <a:ext cx="28975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123</xdr:row>
      <xdr:rowOff>0</xdr:rowOff>
    </xdr:from>
    <xdr:to>
      <xdr:col>1</xdr:col>
      <xdr:colOff>9525</xdr:colOff>
      <xdr:row>124</xdr:row>
      <xdr:rowOff>0</xdr:rowOff>
    </xdr:to>
    <xdr:sp>
      <xdr:nvSpPr>
        <xdr:cNvPr id="3" name="Line 6"/>
        <xdr:cNvSpPr>
          <a:spLocks/>
        </xdr:cNvSpPr>
      </xdr:nvSpPr>
      <xdr:spPr>
        <a:xfrm>
          <a:off x="1504950" y="36909375"/>
          <a:ext cx="95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141"/>
  <sheetViews>
    <sheetView tabSelected="1" zoomScale="50" zoomScaleNormal="50" zoomScalePageLayoutView="0" workbookViewId="0" topLeftCell="A1">
      <selection activeCell="Z15" sqref="Z15"/>
    </sheetView>
  </sheetViews>
  <sheetFormatPr defaultColWidth="9.140625" defaultRowHeight="12.75"/>
  <cols>
    <col min="1" max="1" width="22.57421875" style="0" customWidth="1"/>
    <col min="2" max="2" width="9.57421875" style="4" customWidth="1"/>
    <col min="3" max="3" width="22.140625" style="1" customWidth="1"/>
    <col min="4" max="4" width="9.57421875" style="4" customWidth="1"/>
    <col min="5" max="5" width="23.8515625" style="1" customWidth="1"/>
    <col min="6" max="6" width="9.7109375" style="4" customWidth="1"/>
    <col min="7" max="7" width="14.8515625" style="4" customWidth="1"/>
    <col min="8" max="8" width="21.28125" style="1" bestFit="1" customWidth="1"/>
    <col min="9" max="9" width="9.57421875" style="4" customWidth="1"/>
    <col min="10" max="10" width="19.7109375" style="1" customWidth="1"/>
    <col min="11" max="11" width="9.57421875" style="4" customWidth="1"/>
    <col min="12" max="12" width="18.57421875" style="1" customWidth="1"/>
    <col min="13" max="13" width="9.57421875" style="4" customWidth="1"/>
    <col min="14" max="14" width="22.28125" style="1" bestFit="1" customWidth="1"/>
    <col min="15" max="15" width="9.57421875" style="4" customWidth="1"/>
    <col min="16" max="16" width="21.28125" style="1" bestFit="1" customWidth="1"/>
    <col min="17" max="17" width="9.57421875" style="4" customWidth="1"/>
    <col min="18" max="18" width="19.421875" style="1" bestFit="1" customWidth="1"/>
    <col min="19" max="19" width="9.7109375" style="4" customWidth="1"/>
    <col min="20" max="20" width="21.28125" style="1" bestFit="1" customWidth="1"/>
    <col min="21" max="21" width="9.7109375" style="4" customWidth="1"/>
    <col min="22" max="22" width="19.8515625" style="1" bestFit="1" customWidth="1"/>
    <col min="23" max="23" width="9.7109375" style="4" customWidth="1"/>
    <col min="24" max="24" width="28.00390625" style="1" customWidth="1"/>
    <col min="25" max="25" width="26.7109375" style="4" customWidth="1"/>
    <col min="26" max="26" width="26.7109375" style="1" customWidth="1"/>
    <col min="28" max="28" width="11.28125" style="0" bestFit="1" customWidth="1"/>
  </cols>
  <sheetData>
    <row r="1" spans="1:26" ht="23.25">
      <c r="A1" s="106" t="s">
        <v>73</v>
      </c>
      <c r="B1" s="178" t="s">
        <v>0</v>
      </c>
      <c r="C1" s="179"/>
      <c r="D1" s="178" t="s">
        <v>41</v>
      </c>
      <c r="E1" s="179"/>
      <c r="F1" s="178" t="s">
        <v>35</v>
      </c>
      <c r="G1" s="180"/>
      <c r="H1" s="179"/>
      <c r="I1" s="178" t="s">
        <v>34</v>
      </c>
      <c r="J1" s="179"/>
      <c r="K1" s="107"/>
      <c r="L1" s="108"/>
      <c r="M1" s="107"/>
      <c r="N1" s="108"/>
      <c r="O1" s="178" t="s">
        <v>31</v>
      </c>
      <c r="P1" s="179"/>
      <c r="Q1" s="107"/>
      <c r="R1" s="108"/>
      <c r="S1" s="178" t="s">
        <v>38</v>
      </c>
      <c r="T1" s="179"/>
      <c r="U1" s="171"/>
      <c r="V1" s="172"/>
      <c r="W1" s="178" t="s">
        <v>39</v>
      </c>
      <c r="X1" s="179"/>
      <c r="Y1" s="109"/>
      <c r="Z1" s="110"/>
    </row>
    <row r="2" spans="1:26" ht="23.25">
      <c r="A2" s="111"/>
      <c r="B2" s="181" t="s">
        <v>36</v>
      </c>
      <c r="C2" s="182"/>
      <c r="D2" s="185" t="s">
        <v>34</v>
      </c>
      <c r="E2" s="186"/>
      <c r="F2" s="187" t="s">
        <v>42</v>
      </c>
      <c r="G2" s="188"/>
      <c r="H2" s="189"/>
      <c r="I2" s="181" t="s">
        <v>33</v>
      </c>
      <c r="J2" s="182"/>
      <c r="K2" s="181" t="s">
        <v>32</v>
      </c>
      <c r="L2" s="182"/>
      <c r="M2" s="181" t="s">
        <v>31</v>
      </c>
      <c r="N2" s="182"/>
      <c r="O2" s="181" t="s">
        <v>33</v>
      </c>
      <c r="P2" s="182"/>
      <c r="Q2" s="181" t="s">
        <v>37</v>
      </c>
      <c r="R2" s="182"/>
      <c r="S2" s="181" t="s">
        <v>33</v>
      </c>
      <c r="T2" s="182"/>
      <c r="U2" s="183" t="s">
        <v>39</v>
      </c>
      <c r="V2" s="184"/>
      <c r="W2" s="181" t="s">
        <v>33</v>
      </c>
      <c r="X2" s="182"/>
      <c r="Y2" s="181" t="s">
        <v>74</v>
      </c>
      <c r="Z2" s="182"/>
    </row>
    <row r="3" spans="1:26" ht="27" customHeight="1" thickBot="1">
      <c r="A3" s="112"/>
      <c r="B3" s="113" t="s">
        <v>1</v>
      </c>
      <c r="C3" s="114" t="s">
        <v>2</v>
      </c>
      <c r="D3" s="113" t="s">
        <v>1</v>
      </c>
      <c r="E3" s="114" t="s">
        <v>2</v>
      </c>
      <c r="F3" s="115" t="s">
        <v>3</v>
      </c>
      <c r="G3" s="116" t="s">
        <v>40</v>
      </c>
      <c r="H3" s="114" t="s">
        <v>2</v>
      </c>
      <c r="I3" s="113" t="s">
        <v>1</v>
      </c>
      <c r="J3" s="114" t="s">
        <v>2</v>
      </c>
      <c r="K3" s="113" t="s">
        <v>1</v>
      </c>
      <c r="L3" s="114" t="s">
        <v>2</v>
      </c>
      <c r="M3" s="113" t="s">
        <v>1</v>
      </c>
      <c r="N3" s="114" t="s">
        <v>2</v>
      </c>
      <c r="O3" s="113" t="s">
        <v>1</v>
      </c>
      <c r="P3" s="114" t="s">
        <v>2</v>
      </c>
      <c r="Q3" s="113" t="s">
        <v>1</v>
      </c>
      <c r="R3" s="114" t="s">
        <v>2</v>
      </c>
      <c r="S3" s="113" t="s">
        <v>1</v>
      </c>
      <c r="T3" s="114" t="s">
        <v>2</v>
      </c>
      <c r="U3" s="173" t="s">
        <v>1</v>
      </c>
      <c r="V3" s="174" t="s">
        <v>2</v>
      </c>
      <c r="W3" s="113" t="s">
        <v>1</v>
      </c>
      <c r="X3" s="114" t="s">
        <v>2</v>
      </c>
      <c r="Y3" s="117" t="s">
        <v>3</v>
      </c>
      <c r="Z3" s="114" t="s">
        <v>2</v>
      </c>
    </row>
    <row r="4" spans="1:26" ht="23.25">
      <c r="A4" s="118" t="s">
        <v>4</v>
      </c>
      <c r="B4" s="119">
        <v>8</v>
      </c>
      <c r="C4" s="120">
        <v>2422065</v>
      </c>
      <c r="D4" s="119">
        <v>2</v>
      </c>
      <c r="E4" s="120">
        <v>1120000</v>
      </c>
      <c r="F4" s="119">
        <v>8</v>
      </c>
      <c r="G4" s="121">
        <v>40</v>
      </c>
      <c r="H4" s="122">
        <v>5710000</v>
      </c>
      <c r="I4" s="119">
        <v>22</v>
      </c>
      <c r="J4" s="122">
        <v>332201</v>
      </c>
      <c r="K4" s="170">
        <v>0</v>
      </c>
      <c r="L4" s="170">
        <v>0</v>
      </c>
      <c r="M4" s="119">
        <v>1</v>
      </c>
      <c r="N4" s="122">
        <v>300000</v>
      </c>
      <c r="O4" s="119">
        <v>6</v>
      </c>
      <c r="P4" s="120">
        <v>2782000</v>
      </c>
      <c r="Q4" s="168">
        <v>0</v>
      </c>
      <c r="R4" s="130">
        <v>0</v>
      </c>
      <c r="S4" s="168">
        <v>0</v>
      </c>
      <c r="T4" s="169">
        <v>0</v>
      </c>
      <c r="U4" s="175">
        <v>0</v>
      </c>
      <c r="V4" s="176">
        <v>0</v>
      </c>
      <c r="W4" s="168">
        <v>0</v>
      </c>
      <c r="X4" s="169">
        <v>0</v>
      </c>
      <c r="Y4" s="167">
        <f aca="true" t="shared" si="0" ref="Y4:Y15">SUM(B4,D4,F4,I4,K4,M4,O4,Q4,S4,U4,W4)</f>
        <v>47</v>
      </c>
      <c r="Z4" s="120">
        <f aca="true" t="shared" si="1" ref="Z4:Z13">SUM(C4,E4,H4,J4,L4,N4,P4,R4,T4,V4,X4)</f>
        <v>12666266</v>
      </c>
    </row>
    <row r="5" spans="1:26" ht="23.25">
      <c r="A5" s="127" t="s">
        <v>5</v>
      </c>
      <c r="B5" s="128">
        <v>21</v>
      </c>
      <c r="C5" s="129">
        <v>7354519</v>
      </c>
      <c r="D5" s="128">
        <v>6</v>
      </c>
      <c r="E5" s="130">
        <v>2630000</v>
      </c>
      <c r="F5" s="128">
        <v>2</v>
      </c>
      <c r="G5" s="131">
        <v>3</v>
      </c>
      <c r="H5" s="130">
        <v>971718</v>
      </c>
      <c r="I5" s="128">
        <v>18</v>
      </c>
      <c r="J5" s="122">
        <v>393855</v>
      </c>
      <c r="K5" s="128">
        <v>2</v>
      </c>
      <c r="L5" s="129">
        <v>97300</v>
      </c>
      <c r="M5" s="128">
        <v>1</v>
      </c>
      <c r="N5" s="130">
        <v>2941000</v>
      </c>
      <c r="O5" s="128">
        <v>4</v>
      </c>
      <c r="P5" s="129">
        <v>645000</v>
      </c>
      <c r="Q5" s="128">
        <v>0</v>
      </c>
      <c r="R5" s="130">
        <v>0</v>
      </c>
      <c r="S5" s="128">
        <v>0</v>
      </c>
      <c r="T5" s="169">
        <v>0</v>
      </c>
      <c r="U5" s="154">
        <v>2</v>
      </c>
      <c r="V5" s="158">
        <v>58137258</v>
      </c>
      <c r="W5" s="128">
        <v>0</v>
      </c>
      <c r="X5" s="134">
        <v>0</v>
      </c>
      <c r="Y5" s="167">
        <f t="shared" si="0"/>
        <v>56</v>
      </c>
      <c r="Z5" s="120">
        <f t="shared" si="1"/>
        <v>73170650</v>
      </c>
    </row>
    <row r="6" spans="1:26" ht="23.25">
      <c r="A6" s="127" t="s">
        <v>6</v>
      </c>
      <c r="B6" s="128">
        <v>19</v>
      </c>
      <c r="C6" s="129">
        <v>6066762</v>
      </c>
      <c r="D6" s="128">
        <v>2</v>
      </c>
      <c r="E6" s="129">
        <v>1141275</v>
      </c>
      <c r="F6" s="128">
        <v>3</v>
      </c>
      <c r="G6" s="131">
        <v>17</v>
      </c>
      <c r="H6" s="130">
        <v>3368125</v>
      </c>
      <c r="I6" s="128">
        <v>25</v>
      </c>
      <c r="J6" s="122">
        <f>643647+3000</f>
        <v>646647</v>
      </c>
      <c r="K6" s="128">
        <v>2</v>
      </c>
      <c r="L6" s="129">
        <v>36000</v>
      </c>
      <c r="M6" s="135">
        <v>0</v>
      </c>
      <c r="N6" s="130">
        <v>0</v>
      </c>
      <c r="O6" s="128">
        <v>2</v>
      </c>
      <c r="P6" s="129">
        <v>160000</v>
      </c>
      <c r="Q6" s="128">
        <v>0</v>
      </c>
      <c r="R6" s="130">
        <v>0</v>
      </c>
      <c r="S6" s="128">
        <v>3</v>
      </c>
      <c r="T6" s="129">
        <v>80500</v>
      </c>
      <c r="U6" s="128">
        <v>0</v>
      </c>
      <c r="V6" s="130">
        <v>0</v>
      </c>
      <c r="W6" s="128">
        <v>0</v>
      </c>
      <c r="X6" s="134">
        <v>0</v>
      </c>
      <c r="Y6" s="167">
        <f t="shared" si="0"/>
        <v>56</v>
      </c>
      <c r="Z6" s="120">
        <f t="shared" si="1"/>
        <v>11499309</v>
      </c>
    </row>
    <row r="7" spans="1:26" ht="23.25">
      <c r="A7" s="127" t="s">
        <v>7</v>
      </c>
      <c r="B7" s="128">
        <v>26</v>
      </c>
      <c r="C7" s="129">
        <v>8256639</v>
      </c>
      <c r="D7" s="128">
        <v>2</v>
      </c>
      <c r="E7" s="129">
        <v>800000</v>
      </c>
      <c r="F7" s="128">
        <v>5</v>
      </c>
      <c r="G7" s="131">
        <v>24</v>
      </c>
      <c r="H7" s="130">
        <v>4765500</v>
      </c>
      <c r="I7" s="128">
        <f>33+1</f>
        <v>34</v>
      </c>
      <c r="J7" s="122">
        <f>532477+5500</f>
        <v>537977</v>
      </c>
      <c r="K7" s="128">
        <v>6</v>
      </c>
      <c r="L7" s="129">
        <v>227714</v>
      </c>
      <c r="M7" s="128">
        <v>0</v>
      </c>
      <c r="N7" s="130">
        <v>0</v>
      </c>
      <c r="O7" s="128">
        <v>2</v>
      </c>
      <c r="P7" s="129">
        <v>1255000</v>
      </c>
      <c r="Q7" s="128">
        <v>2</v>
      </c>
      <c r="R7" s="130">
        <v>7898500</v>
      </c>
      <c r="S7" s="128">
        <v>1</v>
      </c>
      <c r="T7" s="130">
        <v>300000</v>
      </c>
      <c r="U7" s="128">
        <v>0</v>
      </c>
      <c r="V7" s="133">
        <v>0</v>
      </c>
      <c r="W7" s="128">
        <v>0</v>
      </c>
      <c r="X7" s="134">
        <v>0</v>
      </c>
      <c r="Y7" s="167">
        <f t="shared" si="0"/>
        <v>78</v>
      </c>
      <c r="Z7" s="120">
        <f t="shared" si="1"/>
        <v>24041330</v>
      </c>
    </row>
    <row r="8" spans="1:26" ht="23.25">
      <c r="A8" s="127" t="s">
        <v>8</v>
      </c>
      <c r="B8" s="128">
        <v>21</v>
      </c>
      <c r="C8" s="129">
        <v>7240115</v>
      </c>
      <c r="D8" s="128">
        <v>3</v>
      </c>
      <c r="E8" s="129">
        <v>1400000</v>
      </c>
      <c r="F8" s="128">
        <v>3</v>
      </c>
      <c r="G8" s="131">
        <v>11</v>
      </c>
      <c r="H8" s="130">
        <v>2180000</v>
      </c>
      <c r="I8" s="128">
        <v>26</v>
      </c>
      <c r="J8" s="122">
        <f>732582+1500</f>
        <v>734082</v>
      </c>
      <c r="K8" s="128">
        <v>8</v>
      </c>
      <c r="L8" s="129">
        <v>213028</v>
      </c>
      <c r="M8" s="128">
        <v>0</v>
      </c>
      <c r="N8" s="130">
        <v>0</v>
      </c>
      <c r="O8" s="128">
        <v>4</v>
      </c>
      <c r="P8" s="129">
        <v>153000</v>
      </c>
      <c r="Q8" s="128">
        <v>0</v>
      </c>
      <c r="R8" s="130">
        <v>0</v>
      </c>
      <c r="S8" s="128">
        <v>2</v>
      </c>
      <c r="T8" s="130">
        <v>1605000</v>
      </c>
      <c r="U8" s="128">
        <v>0</v>
      </c>
      <c r="V8" s="133">
        <v>0</v>
      </c>
      <c r="W8" s="128">
        <v>0</v>
      </c>
      <c r="X8" s="134">
        <v>0</v>
      </c>
      <c r="Y8" s="167">
        <f t="shared" si="0"/>
        <v>67</v>
      </c>
      <c r="Z8" s="120">
        <f t="shared" si="1"/>
        <v>13525225</v>
      </c>
    </row>
    <row r="9" spans="1:26" ht="23.25">
      <c r="A9" s="127" t="s">
        <v>9</v>
      </c>
      <c r="B9" s="128">
        <v>21</v>
      </c>
      <c r="C9" s="129">
        <v>6885386</v>
      </c>
      <c r="D9" s="128">
        <v>11</v>
      </c>
      <c r="E9" s="129">
        <v>4475000</v>
      </c>
      <c r="F9" s="128">
        <v>3</v>
      </c>
      <c r="G9" s="131">
        <v>16</v>
      </c>
      <c r="H9" s="130">
        <v>2500000</v>
      </c>
      <c r="I9" s="128">
        <v>46</v>
      </c>
      <c r="J9" s="122">
        <v>414309</v>
      </c>
      <c r="K9" s="128">
        <v>8</v>
      </c>
      <c r="L9" s="129">
        <v>214124</v>
      </c>
      <c r="M9" s="128">
        <v>0</v>
      </c>
      <c r="N9" s="130">
        <v>0</v>
      </c>
      <c r="O9" s="128">
        <v>2</v>
      </c>
      <c r="P9" s="129">
        <v>300000</v>
      </c>
      <c r="Q9" s="128">
        <v>1</v>
      </c>
      <c r="R9" s="130">
        <v>4450000</v>
      </c>
      <c r="S9" s="128">
        <v>4</v>
      </c>
      <c r="T9" s="130">
        <v>139318</v>
      </c>
      <c r="U9" s="128">
        <v>0</v>
      </c>
      <c r="V9" s="133">
        <v>0</v>
      </c>
      <c r="W9" s="128">
        <v>0</v>
      </c>
      <c r="X9" s="134">
        <v>0</v>
      </c>
      <c r="Y9" s="167">
        <f t="shared" si="0"/>
        <v>96</v>
      </c>
      <c r="Z9" s="120">
        <f t="shared" si="1"/>
        <v>19378137</v>
      </c>
    </row>
    <row r="10" spans="1:26" ht="23.25">
      <c r="A10" s="127" t="s">
        <v>10</v>
      </c>
      <c r="B10" s="128">
        <v>27</v>
      </c>
      <c r="C10" s="129">
        <v>9896115</v>
      </c>
      <c r="D10" s="128">
        <v>3</v>
      </c>
      <c r="E10" s="129">
        <v>1400000</v>
      </c>
      <c r="F10" s="128">
        <v>0</v>
      </c>
      <c r="G10" s="131">
        <v>0</v>
      </c>
      <c r="H10" s="156">
        <v>0</v>
      </c>
      <c r="I10" s="128">
        <v>117</v>
      </c>
      <c r="J10" s="122">
        <v>623236</v>
      </c>
      <c r="K10" s="128">
        <v>8</v>
      </c>
      <c r="L10" s="129">
        <v>179752</v>
      </c>
      <c r="M10" s="128">
        <v>0</v>
      </c>
      <c r="N10" s="130">
        <v>0</v>
      </c>
      <c r="O10" s="128">
        <v>2</v>
      </c>
      <c r="P10" s="129">
        <v>350000</v>
      </c>
      <c r="Q10" s="128">
        <v>2</v>
      </c>
      <c r="R10" s="130">
        <v>6800000</v>
      </c>
      <c r="S10" s="128">
        <v>3</v>
      </c>
      <c r="T10" s="129">
        <v>177000</v>
      </c>
      <c r="U10" s="128">
        <v>0</v>
      </c>
      <c r="V10" s="133">
        <v>0</v>
      </c>
      <c r="W10" s="128">
        <v>0</v>
      </c>
      <c r="X10" s="134">
        <v>0</v>
      </c>
      <c r="Y10" s="167">
        <f t="shared" si="0"/>
        <v>162</v>
      </c>
      <c r="Z10" s="120">
        <f t="shared" si="1"/>
        <v>19426103</v>
      </c>
    </row>
    <row r="11" spans="1:26" ht="23.25">
      <c r="A11" s="127" t="s">
        <v>11</v>
      </c>
      <c r="B11" s="128">
        <v>32</v>
      </c>
      <c r="C11" s="153">
        <v>9955373</v>
      </c>
      <c r="D11" s="154">
        <v>7</v>
      </c>
      <c r="E11" s="153">
        <v>3775000</v>
      </c>
      <c r="F11" s="154">
        <v>7</v>
      </c>
      <c r="G11" s="155">
        <v>70</v>
      </c>
      <c r="H11" s="156">
        <f>9000000+7252138</f>
        <v>16252138</v>
      </c>
      <c r="I11" s="154">
        <v>85</v>
      </c>
      <c r="J11" s="122">
        <f>596280+6700</f>
        <v>602980</v>
      </c>
      <c r="K11" s="154">
        <v>11</v>
      </c>
      <c r="L11" s="153">
        <v>384855</v>
      </c>
      <c r="M11" s="154">
        <v>0</v>
      </c>
      <c r="N11" s="156">
        <v>0</v>
      </c>
      <c r="O11" s="154">
        <v>8</v>
      </c>
      <c r="P11" s="153">
        <v>999473</v>
      </c>
      <c r="Q11" s="128">
        <v>0</v>
      </c>
      <c r="R11" s="130">
        <v>0</v>
      </c>
      <c r="S11" s="154">
        <v>5</v>
      </c>
      <c r="T11" s="129">
        <v>676000</v>
      </c>
      <c r="U11" s="154">
        <v>0</v>
      </c>
      <c r="V11" s="158">
        <v>0</v>
      </c>
      <c r="W11" s="154">
        <v>0</v>
      </c>
      <c r="X11" s="159">
        <v>0</v>
      </c>
      <c r="Y11" s="167">
        <f t="shared" si="0"/>
        <v>155</v>
      </c>
      <c r="Z11" s="120">
        <f t="shared" si="1"/>
        <v>32645819</v>
      </c>
    </row>
    <row r="12" spans="1:26" ht="23.25">
      <c r="A12" s="163" t="s">
        <v>12</v>
      </c>
      <c r="B12" s="154">
        <v>25</v>
      </c>
      <c r="C12" s="153">
        <v>8928460</v>
      </c>
      <c r="D12" s="154">
        <v>6</v>
      </c>
      <c r="E12" s="153">
        <v>3000000</v>
      </c>
      <c r="F12" s="154">
        <v>2</v>
      </c>
      <c r="G12" s="155">
        <v>14</v>
      </c>
      <c r="H12" s="153">
        <v>1791830</v>
      </c>
      <c r="I12" s="154">
        <f>78+1+1</f>
        <v>80</v>
      </c>
      <c r="J12" s="122">
        <f>524115+125000+10000</f>
        <v>659115</v>
      </c>
      <c r="K12" s="154">
        <v>12</v>
      </c>
      <c r="L12" s="153">
        <v>205020</v>
      </c>
      <c r="M12" s="154">
        <v>0</v>
      </c>
      <c r="N12" s="156">
        <v>0</v>
      </c>
      <c r="O12" s="154">
        <v>6</v>
      </c>
      <c r="P12" s="153">
        <v>566000</v>
      </c>
      <c r="Q12" s="128">
        <v>1</v>
      </c>
      <c r="R12" s="130">
        <v>1533950</v>
      </c>
      <c r="S12" s="154">
        <v>10</v>
      </c>
      <c r="T12" s="129">
        <v>827803</v>
      </c>
      <c r="U12" s="154">
        <v>0</v>
      </c>
      <c r="V12" s="158">
        <v>0</v>
      </c>
      <c r="W12" s="154">
        <v>0</v>
      </c>
      <c r="X12" s="159">
        <v>0</v>
      </c>
      <c r="Y12" s="167">
        <f t="shared" si="0"/>
        <v>142</v>
      </c>
      <c r="Z12" s="120">
        <f t="shared" si="1"/>
        <v>17512178</v>
      </c>
    </row>
    <row r="13" spans="1:26" ht="23.25">
      <c r="A13" s="127" t="s">
        <v>13</v>
      </c>
      <c r="B13" s="128">
        <v>26</v>
      </c>
      <c r="C13" s="129">
        <v>9417224</v>
      </c>
      <c r="D13" s="128">
        <v>6</v>
      </c>
      <c r="E13" s="129">
        <v>3501750</v>
      </c>
      <c r="F13" s="128">
        <v>3</v>
      </c>
      <c r="G13" s="177">
        <v>15</v>
      </c>
      <c r="H13" s="130">
        <f>2544500</f>
        <v>2544500</v>
      </c>
      <c r="I13" s="128">
        <v>93</v>
      </c>
      <c r="J13" s="122">
        <f>1237105+2000</f>
        <v>1239105</v>
      </c>
      <c r="K13" s="128">
        <v>8</v>
      </c>
      <c r="L13" s="129">
        <v>231000</v>
      </c>
      <c r="M13" s="128">
        <v>0</v>
      </c>
      <c r="N13" s="156">
        <v>0</v>
      </c>
      <c r="O13" s="128">
        <v>4</v>
      </c>
      <c r="P13" s="129">
        <v>485700</v>
      </c>
      <c r="Q13" s="128">
        <v>1</v>
      </c>
      <c r="R13" s="130">
        <v>60000</v>
      </c>
      <c r="S13" s="128">
        <v>2</v>
      </c>
      <c r="T13" s="129">
        <v>2500</v>
      </c>
      <c r="U13" s="128">
        <v>0</v>
      </c>
      <c r="V13" s="133">
        <v>0</v>
      </c>
      <c r="W13" s="128">
        <v>0</v>
      </c>
      <c r="X13" s="134">
        <v>0</v>
      </c>
      <c r="Y13" s="167">
        <f t="shared" si="0"/>
        <v>143</v>
      </c>
      <c r="Z13" s="120">
        <f t="shared" si="1"/>
        <v>17481779</v>
      </c>
    </row>
    <row r="14" spans="1:26" ht="23.25">
      <c r="A14" s="163" t="s">
        <v>14</v>
      </c>
      <c r="B14" s="154">
        <v>32</v>
      </c>
      <c r="C14" s="153">
        <v>9708911</v>
      </c>
      <c r="D14" s="154">
        <v>4</v>
      </c>
      <c r="E14" s="153">
        <v>2254156</v>
      </c>
      <c r="F14" s="154">
        <v>5</v>
      </c>
      <c r="G14" s="155">
        <v>21</v>
      </c>
      <c r="H14" s="156">
        <v>4601750</v>
      </c>
      <c r="I14" s="154">
        <v>55</v>
      </c>
      <c r="J14" s="122">
        <v>667039</v>
      </c>
      <c r="K14" s="154">
        <v>6</v>
      </c>
      <c r="L14" s="153">
        <v>155564</v>
      </c>
      <c r="M14" s="154">
        <v>1</v>
      </c>
      <c r="N14" s="156">
        <v>350000</v>
      </c>
      <c r="O14" s="154">
        <v>3</v>
      </c>
      <c r="P14" s="153">
        <v>120500</v>
      </c>
      <c r="Q14" s="154">
        <v>0</v>
      </c>
      <c r="R14" s="156">
        <v>0</v>
      </c>
      <c r="S14" s="154">
        <v>5</v>
      </c>
      <c r="T14" s="129">
        <v>963000</v>
      </c>
      <c r="U14" s="154">
        <v>0</v>
      </c>
      <c r="V14" s="158">
        <v>0</v>
      </c>
      <c r="W14" s="154">
        <v>0</v>
      </c>
      <c r="X14" s="159">
        <v>0</v>
      </c>
      <c r="Y14" s="167">
        <f t="shared" si="0"/>
        <v>111</v>
      </c>
      <c r="Z14" s="120">
        <f>SUM(C14,E14,H14,J14,L14,N14,P14,R14,T14,V14,X14)</f>
        <v>18820920</v>
      </c>
    </row>
    <row r="15" spans="1:26" ht="24" thickBot="1">
      <c r="A15" s="137" t="s">
        <v>15</v>
      </c>
      <c r="B15" s="138">
        <v>4</v>
      </c>
      <c r="C15" s="139">
        <v>1411240</v>
      </c>
      <c r="D15" s="138">
        <v>1</v>
      </c>
      <c r="E15" s="139">
        <v>500000</v>
      </c>
      <c r="F15" s="138">
        <v>2</v>
      </c>
      <c r="G15" s="140">
        <v>10</v>
      </c>
      <c r="H15" s="141">
        <v>1680000</v>
      </c>
      <c r="I15" s="138">
        <v>44</v>
      </c>
      <c r="J15" s="122">
        <v>591013</v>
      </c>
      <c r="K15" s="138">
        <v>6</v>
      </c>
      <c r="L15" s="139">
        <v>111000</v>
      </c>
      <c r="M15" s="138">
        <v>1</v>
      </c>
      <c r="N15" s="141">
        <v>594432</v>
      </c>
      <c r="O15" s="138">
        <v>4</v>
      </c>
      <c r="P15" s="139">
        <v>495500</v>
      </c>
      <c r="Q15" s="138">
        <v>0</v>
      </c>
      <c r="R15" s="141">
        <v>0</v>
      </c>
      <c r="S15" s="138">
        <v>3</v>
      </c>
      <c r="T15" s="141">
        <v>11920500</v>
      </c>
      <c r="U15" s="138">
        <v>0</v>
      </c>
      <c r="V15" s="143">
        <v>0</v>
      </c>
      <c r="W15" s="138">
        <v>0</v>
      </c>
      <c r="X15" s="144">
        <v>0</v>
      </c>
      <c r="Y15" s="167">
        <f t="shared" si="0"/>
        <v>65</v>
      </c>
      <c r="Z15" s="120">
        <f>SUM(C15,E15,H15,J15,L15,N15,P15,R15,T15,V15,X15)</f>
        <v>17303685</v>
      </c>
    </row>
    <row r="16" spans="1:26" ht="24" thickBot="1">
      <c r="A16" s="145" t="s">
        <v>16</v>
      </c>
      <c r="B16" s="146">
        <f>SUM(B4:B15)</f>
        <v>262</v>
      </c>
      <c r="C16" s="146">
        <f>SUM(C4:C15)</f>
        <v>87542809</v>
      </c>
      <c r="D16" s="146">
        <f aca="true" t="shared" si="2" ref="D16:X16">SUM(D4:D15)</f>
        <v>53</v>
      </c>
      <c r="E16" s="146">
        <f t="shared" si="2"/>
        <v>25997181</v>
      </c>
      <c r="F16" s="146">
        <f t="shared" si="2"/>
        <v>43</v>
      </c>
      <c r="G16" s="146">
        <f t="shared" si="2"/>
        <v>241</v>
      </c>
      <c r="H16" s="146">
        <f t="shared" si="2"/>
        <v>46365561</v>
      </c>
      <c r="I16" s="146">
        <f t="shared" si="2"/>
        <v>645</v>
      </c>
      <c r="J16" s="146">
        <f t="shared" si="2"/>
        <v>7441559</v>
      </c>
      <c r="K16" s="146">
        <f t="shared" si="2"/>
        <v>77</v>
      </c>
      <c r="L16" s="146">
        <f t="shared" si="2"/>
        <v>2055357</v>
      </c>
      <c r="M16" s="146">
        <f t="shared" si="2"/>
        <v>4</v>
      </c>
      <c r="N16" s="146">
        <f t="shared" si="2"/>
        <v>4185432</v>
      </c>
      <c r="O16" s="146">
        <f t="shared" si="2"/>
        <v>47</v>
      </c>
      <c r="P16" s="146">
        <f t="shared" si="2"/>
        <v>8312173</v>
      </c>
      <c r="Q16" s="146">
        <f t="shared" si="2"/>
        <v>7</v>
      </c>
      <c r="R16" s="146">
        <f t="shared" si="2"/>
        <v>20742450</v>
      </c>
      <c r="S16" s="146">
        <f t="shared" si="2"/>
        <v>38</v>
      </c>
      <c r="T16" s="146">
        <f>SUM(T4:T15)</f>
        <v>16691621</v>
      </c>
      <c r="U16" s="146">
        <f t="shared" si="2"/>
        <v>2</v>
      </c>
      <c r="V16" s="146">
        <f t="shared" si="2"/>
        <v>58137258</v>
      </c>
      <c r="W16" s="146">
        <f t="shared" si="2"/>
        <v>0</v>
      </c>
      <c r="X16" s="146">
        <f t="shared" si="2"/>
        <v>0</v>
      </c>
      <c r="Y16" s="146">
        <f>SUM(Y4:Y15)</f>
        <v>1178</v>
      </c>
      <c r="Z16" s="152">
        <f>SUM(Z4:Z15)</f>
        <v>277471401</v>
      </c>
    </row>
    <row r="17" ht="12.75"/>
    <row r="18" ht="12.75"/>
    <row r="19" ht="19.5" customHeight="1" thickBot="1"/>
    <row r="20" spans="1:26" s="11" customFormat="1" ht="24.75" customHeight="1">
      <c r="A20" s="106" t="s">
        <v>71</v>
      </c>
      <c r="B20" s="178" t="s">
        <v>0</v>
      </c>
      <c r="C20" s="179"/>
      <c r="D20" s="178" t="s">
        <v>41</v>
      </c>
      <c r="E20" s="179"/>
      <c r="F20" s="178" t="s">
        <v>35</v>
      </c>
      <c r="G20" s="180"/>
      <c r="H20" s="179"/>
      <c r="I20" s="178" t="s">
        <v>34</v>
      </c>
      <c r="J20" s="179"/>
      <c r="K20" s="107"/>
      <c r="L20" s="108"/>
      <c r="M20" s="107"/>
      <c r="N20" s="108"/>
      <c r="O20" s="178" t="s">
        <v>31</v>
      </c>
      <c r="P20" s="179"/>
      <c r="Q20" s="107"/>
      <c r="R20" s="108"/>
      <c r="S20" s="178" t="s">
        <v>38</v>
      </c>
      <c r="T20" s="179"/>
      <c r="U20" s="107"/>
      <c r="V20" s="108"/>
      <c r="W20" s="178" t="s">
        <v>39</v>
      </c>
      <c r="X20" s="179"/>
      <c r="Y20" s="109"/>
      <c r="Z20" s="110"/>
    </row>
    <row r="21" spans="1:26" s="11" customFormat="1" ht="24.75" customHeight="1">
      <c r="A21" s="111"/>
      <c r="B21" s="181" t="s">
        <v>36</v>
      </c>
      <c r="C21" s="182"/>
      <c r="D21" s="185" t="s">
        <v>34</v>
      </c>
      <c r="E21" s="186"/>
      <c r="F21" s="187" t="s">
        <v>42</v>
      </c>
      <c r="G21" s="188"/>
      <c r="H21" s="189"/>
      <c r="I21" s="181" t="s">
        <v>33</v>
      </c>
      <c r="J21" s="182"/>
      <c r="K21" s="181" t="s">
        <v>32</v>
      </c>
      <c r="L21" s="182"/>
      <c r="M21" s="181" t="s">
        <v>31</v>
      </c>
      <c r="N21" s="182"/>
      <c r="O21" s="181" t="s">
        <v>33</v>
      </c>
      <c r="P21" s="182"/>
      <c r="Q21" s="181" t="s">
        <v>37</v>
      </c>
      <c r="R21" s="182"/>
      <c r="S21" s="181" t="s">
        <v>33</v>
      </c>
      <c r="T21" s="182"/>
      <c r="U21" s="181" t="s">
        <v>39</v>
      </c>
      <c r="V21" s="182"/>
      <c r="W21" s="181" t="s">
        <v>33</v>
      </c>
      <c r="X21" s="182"/>
      <c r="Y21" s="181" t="s">
        <v>72</v>
      </c>
      <c r="Z21" s="182"/>
    </row>
    <row r="22" spans="1:26" s="11" customFormat="1" ht="24.75" customHeight="1" thickBot="1">
      <c r="A22" s="112"/>
      <c r="B22" s="113" t="s">
        <v>1</v>
      </c>
      <c r="C22" s="114" t="s">
        <v>2</v>
      </c>
      <c r="D22" s="113" t="s">
        <v>1</v>
      </c>
      <c r="E22" s="114" t="s">
        <v>2</v>
      </c>
      <c r="F22" s="115" t="s">
        <v>3</v>
      </c>
      <c r="G22" s="116" t="s">
        <v>40</v>
      </c>
      <c r="H22" s="114" t="s">
        <v>2</v>
      </c>
      <c r="I22" s="113" t="s">
        <v>1</v>
      </c>
      <c r="J22" s="114" t="s">
        <v>2</v>
      </c>
      <c r="K22" s="113" t="s">
        <v>1</v>
      </c>
      <c r="L22" s="114" t="s">
        <v>2</v>
      </c>
      <c r="M22" s="113" t="s">
        <v>1</v>
      </c>
      <c r="N22" s="114" t="s">
        <v>2</v>
      </c>
      <c r="O22" s="113" t="s">
        <v>1</v>
      </c>
      <c r="P22" s="114" t="s">
        <v>2</v>
      </c>
      <c r="Q22" s="113" t="s">
        <v>1</v>
      </c>
      <c r="R22" s="114" t="s">
        <v>2</v>
      </c>
      <c r="S22" s="113" t="s">
        <v>1</v>
      </c>
      <c r="T22" s="114" t="s">
        <v>2</v>
      </c>
      <c r="U22" s="113" t="s">
        <v>1</v>
      </c>
      <c r="V22" s="114" t="s">
        <v>2</v>
      </c>
      <c r="W22" s="113" t="s">
        <v>1</v>
      </c>
      <c r="X22" s="114" t="s">
        <v>2</v>
      </c>
      <c r="Y22" s="117" t="s">
        <v>3</v>
      </c>
      <c r="Z22" s="114" t="s">
        <v>2</v>
      </c>
    </row>
    <row r="23" spans="1:26" s="11" customFormat="1" ht="24.75" customHeight="1">
      <c r="A23" s="118" t="s">
        <v>4</v>
      </c>
      <c r="B23" s="119">
        <v>15</v>
      </c>
      <c r="C23" s="120">
        <v>5011121.94</v>
      </c>
      <c r="D23" s="119">
        <v>4</v>
      </c>
      <c r="E23" s="120">
        <v>979400</v>
      </c>
      <c r="F23" s="119">
        <v>0</v>
      </c>
      <c r="G23" s="121">
        <v>0</v>
      </c>
      <c r="H23" s="122">
        <v>0</v>
      </c>
      <c r="I23" s="119">
        <v>21</v>
      </c>
      <c r="J23" s="123">
        <v>356895.67</v>
      </c>
      <c r="K23" s="119">
        <v>2</v>
      </c>
      <c r="L23" s="120">
        <v>41785.02</v>
      </c>
      <c r="M23" s="119">
        <v>0</v>
      </c>
      <c r="N23" s="122">
        <v>0</v>
      </c>
      <c r="O23" s="119">
        <v>1</v>
      </c>
      <c r="P23" s="120">
        <v>320000</v>
      </c>
      <c r="Q23" s="119">
        <v>0</v>
      </c>
      <c r="R23" s="122">
        <v>0</v>
      </c>
      <c r="S23" s="119">
        <v>1</v>
      </c>
      <c r="T23" s="122">
        <v>500</v>
      </c>
      <c r="U23" s="119">
        <v>0</v>
      </c>
      <c r="V23" s="124">
        <v>0</v>
      </c>
      <c r="W23" s="119">
        <v>0</v>
      </c>
      <c r="X23" s="122">
        <v>0</v>
      </c>
      <c r="Y23" s="125">
        <v>44</v>
      </c>
      <c r="Z23" s="126">
        <v>6709702.63</v>
      </c>
    </row>
    <row r="24" spans="1:26" s="11" customFormat="1" ht="24.75" customHeight="1">
      <c r="A24" s="127" t="s">
        <v>5</v>
      </c>
      <c r="B24" s="128">
        <v>28</v>
      </c>
      <c r="C24" s="129">
        <v>10988133</v>
      </c>
      <c r="D24" s="128">
        <v>8</v>
      </c>
      <c r="E24" s="130">
        <v>1917500</v>
      </c>
      <c r="F24" s="128">
        <v>0</v>
      </c>
      <c r="G24" s="131">
        <v>0</v>
      </c>
      <c r="H24" s="130">
        <v>0</v>
      </c>
      <c r="I24" s="128">
        <v>8</v>
      </c>
      <c r="J24" s="132">
        <v>194482</v>
      </c>
      <c r="K24" s="128">
        <v>0</v>
      </c>
      <c r="L24" s="129">
        <v>0</v>
      </c>
      <c r="M24" s="128">
        <v>0</v>
      </c>
      <c r="N24" s="130">
        <v>0</v>
      </c>
      <c r="O24" s="128">
        <v>5</v>
      </c>
      <c r="P24" s="129">
        <v>5586504</v>
      </c>
      <c r="Q24" s="128">
        <v>0</v>
      </c>
      <c r="R24" s="130">
        <v>0</v>
      </c>
      <c r="S24" s="128">
        <v>2</v>
      </c>
      <c r="T24" s="130">
        <v>82000</v>
      </c>
      <c r="U24" s="128">
        <v>0</v>
      </c>
      <c r="V24" s="133">
        <v>0</v>
      </c>
      <c r="W24" s="128">
        <v>0</v>
      </c>
      <c r="X24" s="134">
        <v>0</v>
      </c>
      <c r="Y24" s="125">
        <f>SUM(B24,D24,F24,I24,K24,M24,O24,Q24,S24,U24,W24)</f>
        <v>51</v>
      </c>
      <c r="Z24" s="126">
        <f>SUM(C24,E24,H24,J24,L24,N24,P24,R24,T24,V24,X24)</f>
        <v>18768619</v>
      </c>
    </row>
    <row r="25" spans="1:26" s="11" customFormat="1" ht="24.75" customHeight="1">
      <c r="A25" s="127" t="s">
        <v>6</v>
      </c>
      <c r="B25" s="128">
        <v>24</v>
      </c>
      <c r="C25" s="129">
        <v>8809116</v>
      </c>
      <c r="D25" s="128">
        <v>4</v>
      </c>
      <c r="E25" s="129">
        <v>2000000</v>
      </c>
      <c r="F25" s="128">
        <v>0</v>
      </c>
      <c r="G25" s="131">
        <v>0</v>
      </c>
      <c r="H25" s="130">
        <v>0</v>
      </c>
      <c r="I25" s="128">
        <v>25</v>
      </c>
      <c r="J25" s="132">
        <v>523634</v>
      </c>
      <c r="K25" s="128">
        <v>3</v>
      </c>
      <c r="L25" s="129">
        <v>47007</v>
      </c>
      <c r="M25" s="135">
        <v>0</v>
      </c>
      <c r="N25" s="130">
        <v>0</v>
      </c>
      <c r="O25" s="128">
        <v>4</v>
      </c>
      <c r="P25" s="129">
        <v>546511</v>
      </c>
      <c r="Q25" s="128">
        <v>0</v>
      </c>
      <c r="R25" s="130">
        <v>0</v>
      </c>
      <c r="S25" s="128">
        <v>4</v>
      </c>
      <c r="T25" s="129">
        <v>16000</v>
      </c>
      <c r="U25" s="128">
        <v>0</v>
      </c>
      <c r="V25" s="130">
        <v>0</v>
      </c>
      <c r="W25" s="128">
        <v>0</v>
      </c>
      <c r="X25" s="134">
        <v>0</v>
      </c>
      <c r="Y25" s="125">
        <f aca="true" t="shared" si="3" ref="Y25:Y34">SUM(B25,D25,F25,I25,K25,M25,O25,Q25,S25,U25,W25)</f>
        <v>64</v>
      </c>
      <c r="Z25" s="126">
        <f aca="true" t="shared" si="4" ref="Z25:Z34">SUM(C25,E25,H25,J25,L25,N25,P25,R25,T25,V25,X25)</f>
        <v>11942268</v>
      </c>
    </row>
    <row r="26" spans="1:29" s="11" customFormat="1" ht="24.75" customHeight="1">
      <c r="A26" s="127" t="s">
        <v>7</v>
      </c>
      <c r="B26" s="128">
        <v>40</v>
      </c>
      <c r="C26" s="129">
        <v>13557597</v>
      </c>
      <c r="D26" s="128">
        <v>7</v>
      </c>
      <c r="E26" s="129">
        <v>3345000</v>
      </c>
      <c r="F26" s="128">
        <v>2</v>
      </c>
      <c r="G26" s="131">
        <v>6</v>
      </c>
      <c r="H26" s="130">
        <v>1774000</v>
      </c>
      <c r="I26" s="128">
        <v>14</v>
      </c>
      <c r="J26" s="132">
        <v>223080</v>
      </c>
      <c r="K26" s="128">
        <v>2</v>
      </c>
      <c r="L26" s="129">
        <v>45000</v>
      </c>
      <c r="M26" s="128">
        <v>0</v>
      </c>
      <c r="N26" s="130">
        <v>0</v>
      </c>
      <c r="O26" s="128">
        <v>2</v>
      </c>
      <c r="P26" s="129">
        <v>253000</v>
      </c>
      <c r="Q26" s="128">
        <v>0</v>
      </c>
      <c r="R26" s="130">
        <v>0</v>
      </c>
      <c r="S26" s="128">
        <v>1</v>
      </c>
      <c r="T26" s="130">
        <v>15000</v>
      </c>
      <c r="U26" s="128">
        <v>0</v>
      </c>
      <c r="V26" s="133">
        <v>0</v>
      </c>
      <c r="W26" s="128">
        <v>0</v>
      </c>
      <c r="X26" s="134">
        <v>0</v>
      </c>
      <c r="Y26" s="125">
        <f t="shared" si="3"/>
        <v>68</v>
      </c>
      <c r="Z26" s="126">
        <f t="shared" si="4"/>
        <v>19212677</v>
      </c>
      <c r="AC26" s="11" t="s">
        <v>64</v>
      </c>
    </row>
    <row r="27" spans="1:26" s="11" customFormat="1" ht="24.75" customHeight="1">
      <c r="A27" s="127" t="s">
        <v>8</v>
      </c>
      <c r="B27" s="128">
        <v>50</v>
      </c>
      <c r="C27" s="129">
        <v>18151742</v>
      </c>
      <c r="D27" s="128">
        <v>6</v>
      </c>
      <c r="E27" s="129">
        <v>3201720</v>
      </c>
      <c r="F27" s="128">
        <v>4</v>
      </c>
      <c r="G27" s="131">
        <v>13</v>
      </c>
      <c r="H27" s="130">
        <v>2871000</v>
      </c>
      <c r="I27" s="128">
        <v>30</v>
      </c>
      <c r="J27" s="132">
        <v>411420</v>
      </c>
      <c r="K27" s="128">
        <v>18</v>
      </c>
      <c r="L27" s="129">
        <v>585417</v>
      </c>
      <c r="M27" s="128">
        <v>0</v>
      </c>
      <c r="N27" s="130">
        <v>0</v>
      </c>
      <c r="O27" s="128">
        <v>4</v>
      </c>
      <c r="P27" s="129">
        <v>545000</v>
      </c>
      <c r="Q27" s="128">
        <v>0</v>
      </c>
      <c r="R27" s="130">
        <v>0</v>
      </c>
      <c r="S27" s="128">
        <v>2</v>
      </c>
      <c r="T27" s="130">
        <v>10000</v>
      </c>
      <c r="U27" s="128">
        <v>0</v>
      </c>
      <c r="V27" s="133">
        <v>0</v>
      </c>
      <c r="W27" s="128">
        <v>0</v>
      </c>
      <c r="X27" s="134">
        <v>0</v>
      </c>
      <c r="Y27" s="125">
        <f t="shared" si="3"/>
        <v>114</v>
      </c>
      <c r="Z27" s="126">
        <f t="shared" si="4"/>
        <v>25776299</v>
      </c>
    </row>
    <row r="28" spans="1:26" s="11" customFormat="1" ht="24.75" customHeight="1">
      <c r="A28" s="127" t="s">
        <v>9</v>
      </c>
      <c r="B28" s="128">
        <v>30</v>
      </c>
      <c r="C28" s="129">
        <v>10653255</v>
      </c>
      <c r="D28" s="128">
        <v>8</v>
      </c>
      <c r="E28" s="129">
        <v>4192510</v>
      </c>
      <c r="F28" s="128">
        <v>0</v>
      </c>
      <c r="G28" s="131">
        <v>0</v>
      </c>
      <c r="H28" s="130">
        <v>0</v>
      </c>
      <c r="I28" s="128">
        <v>30</v>
      </c>
      <c r="J28" s="132">
        <v>682518</v>
      </c>
      <c r="K28" s="128">
        <v>28</v>
      </c>
      <c r="L28" s="153">
        <v>794515</v>
      </c>
      <c r="M28" s="154">
        <v>0</v>
      </c>
      <c r="N28" s="156">
        <v>0</v>
      </c>
      <c r="O28" s="154">
        <v>6</v>
      </c>
      <c r="P28" s="153">
        <v>1487160</v>
      </c>
      <c r="Q28" s="154">
        <v>0</v>
      </c>
      <c r="R28" s="156">
        <v>0</v>
      </c>
      <c r="S28" s="128">
        <v>0</v>
      </c>
      <c r="T28" s="153">
        <v>0</v>
      </c>
      <c r="U28" s="128">
        <v>0</v>
      </c>
      <c r="V28" s="133">
        <v>0</v>
      </c>
      <c r="W28" s="128">
        <v>0</v>
      </c>
      <c r="X28" s="134">
        <v>0</v>
      </c>
      <c r="Y28" s="125">
        <f t="shared" si="3"/>
        <v>102</v>
      </c>
      <c r="Z28" s="126">
        <f t="shared" si="4"/>
        <v>17809958</v>
      </c>
    </row>
    <row r="29" spans="1:26" s="11" customFormat="1" ht="24.75" customHeight="1">
      <c r="A29" s="127" t="s">
        <v>10</v>
      </c>
      <c r="B29" s="128">
        <v>26</v>
      </c>
      <c r="C29" s="129">
        <v>9649671</v>
      </c>
      <c r="D29" s="128">
        <v>1</v>
      </c>
      <c r="E29" s="129">
        <v>656382</v>
      </c>
      <c r="F29" s="128">
        <v>3</v>
      </c>
      <c r="G29" s="131">
        <v>11</v>
      </c>
      <c r="H29" s="129">
        <v>2355500</v>
      </c>
      <c r="I29" s="128">
        <v>29</v>
      </c>
      <c r="J29" s="132">
        <v>427659</v>
      </c>
      <c r="K29" s="128">
        <v>5</v>
      </c>
      <c r="L29" s="153">
        <v>123800</v>
      </c>
      <c r="M29" s="154">
        <v>0</v>
      </c>
      <c r="N29" s="156">
        <v>0</v>
      </c>
      <c r="O29" s="154">
        <v>11</v>
      </c>
      <c r="P29" s="153">
        <v>1812200</v>
      </c>
      <c r="Q29" s="154">
        <v>0</v>
      </c>
      <c r="R29" s="156">
        <v>0</v>
      </c>
      <c r="S29" s="128">
        <v>0</v>
      </c>
      <c r="T29" s="153">
        <v>0</v>
      </c>
      <c r="U29" s="128">
        <v>0</v>
      </c>
      <c r="V29" s="133">
        <v>0</v>
      </c>
      <c r="W29" s="128">
        <v>0</v>
      </c>
      <c r="X29" s="134">
        <v>0</v>
      </c>
      <c r="Y29" s="125">
        <f t="shared" si="3"/>
        <v>75</v>
      </c>
      <c r="Z29" s="126">
        <f t="shared" si="4"/>
        <v>15025212</v>
      </c>
    </row>
    <row r="30" spans="1:26" s="11" customFormat="1" ht="24.75" customHeight="1">
      <c r="A30" s="127" t="s">
        <v>11</v>
      </c>
      <c r="B30" s="128">
        <v>22</v>
      </c>
      <c r="C30" s="153">
        <v>7653725</v>
      </c>
      <c r="D30" s="154">
        <v>2</v>
      </c>
      <c r="E30" s="153">
        <v>1263458</v>
      </c>
      <c r="F30" s="154">
        <v>1</v>
      </c>
      <c r="G30" s="155">
        <v>4</v>
      </c>
      <c r="H30" s="156">
        <v>800000</v>
      </c>
      <c r="I30" s="154">
        <v>20</v>
      </c>
      <c r="J30" s="157">
        <v>370704</v>
      </c>
      <c r="K30" s="154">
        <v>4</v>
      </c>
      <c r="L30" s="153">
        <v>69760</v>
      </c>
      <c r="M30" s="154">
        <v>2</v>
      </c>
      <c r="N30" s="156">
        <v>2412138</v>
      </c>
      <c r="O30" s="154">
        <v>3</v>
      </c>
      <c r="P30" s="153">
        <v>500000</v>
      </c>
      <c r="Q30" s="154">
        <v>0</v>
      </c>
      <c r="R30" s="156">
        <v>0</v>
      </c>
      <c r="S30" s="154">
        <v>2</v>
      </c>
      <c r="T30" s="153">
        <v>7000000</v>
      </c>
      <c r="U30" s="154">
        <v>0</v>
      </c>
      <c r="V30" s="158">
        <v>0</v>
      </c>
      <c r="W30" s="154">
        <v>0</v>
      </c>
      <c r="X30" s="159">
        <v>0</v>
      </c>
      <c r="Y30" s="160">
        <f>SUM(B30,D30,F30,I30,K30,M30,O30,Q30,S30,U30,W30)</f>
        <v>56</v>
      </c>
      <c r="Z30" s="161">
        <f t="shared" si="4"/>
        <v>20069785</v>
      </c>
    </row>
    <row r="31" spans="1:26" s="11" customFormat="1" ht="24.75" customHeight="1">
      <c r="A31" s="163" t="s">
        <v>12</v>
      </c>
      <c r="B31" s="154">
        <v>28</v>
      </c>
      <c r="C31" s="153">
        <f>8758646+130000</f>
        <v>8888646</v>
      </c>
      <c r="D31" s="154">
        <v>3</v>
      </c>
      <c r="E31" s="153">
        <v>1681274</v>
      </c>
      <c r="F31" s="154">
        <v>5</v>
      </c>
      <c r="G31" s="155">
        <v>23</v>
      </c>
      <c r="H31" s="153">
        <v>3730000</v>
      </c>
      <c r="I31" s="154">
        <v>36</v>
      </c>
      <c r="J31" s="157">
        <v>820703</v>
      </c>
      <c r="K31" s="154">
        <v>3</v>
      </c>
      <c r="L31" s="153">
        <v>92276</v>
      </c>
      <c r="M31" s="154">
        <v>0</v>
      </c>
      <c r="N31" s="156">
        <v>0</v>
      </c>
      <c r="O31" s="154">
        <v>7</v>
      </c>
      <c r="P31" s="153">
        <v>289822</v>
      </c>
      <c r="Q31" s="154">
        <v>0</v>
      </c>
      <c r="R31" s="156">
        <v>0</v>
      </c>
      <c r="S31" s="154">
        <v>1</v>
      </c>
      <c r="T31" s="164">
        <f>4500000+2500+2000</f>
        <v>4504500</v>
      </c>
      <c r="U31" s="154">
        <v>0</v>
      </c>
      <c r="V31" s="158">
        <v>0</v>
      </c>
      <c r="W31" s="154">
        <v>0</v>
      </c>
      <c r="X31" s="159">
        <v>0</v>
      </c>
      <c r="Y31" s="160">
        <f t="shared" si="3"/>
        <v>83</v>
      </c>
      <c r="Z31" s="161">
        <f t="shared" si="4"/>
        <v>20007221</v>
      </c>
    </row>
    <row r="32" spans="1:26" s="11" customFormat="1" ht="24.75" customHeight="1">
      <c r="A32" s="127" t="s">
        <v>13</v>
      </c>
      <c r="B32" s="128">
        <v>7</v>
      </c>
      <c r="C32" s="129">
        <v>2766719</v>
      </c>
      <c r="D32" s="128">
        <v>1</v>
      </c>
      <c r="E32" s="129">
        <v>625000</v>
      </c>
      <c r="F32" s="128">
        <v>1</v>
      </c>
      <c r="G32" s="131">
        <v>4</v>
      </c>
      <c r="H32" s="130">
        <v>970000</v>
      </c>
      <c r="I32" s="128">
        <v>23</v>
      </c>
      <c r="J32" s="136">
        <v>386747</v>
      </c>
      <c r="K32" s="128">
        <v>0</v>
      </c>
      <c r="L32" s="153">
        <v>0</v>
      </c>
      <c r="M32" s="154">
        <v>1</v>
      </c>
      <c r="N32" s="153">
        <v>300000</v>
      </c>
      <c r="O32" s="154">
        <v>7</v>
      </c>
      <c r="P32" s="153">
        <v>261073</v>
      </c>
      <c r="Q32" s="154">
        <v>0</v>
      </c>
      <c r="R32" s="156">
        <v>0</v>
      </c>
      <c r="S32" s="128">
        <v>0</v>
      </c>
      <c r="T32" s="153">
        <v>0</v>
      </c>
      <c r="U32" s="128">
        <v>0</v>
      </c>
      <c r="V32" s="133">
        <v>0</v>
      </c>
      <c r="W32" s="128">
        <v>0</v>
      </c>
      <c r="X32" s="134">
        <v>0</v>
      </c>
      <c r="Y32" s="125">
        <f>SUM(B32,D32,F32,I32,K32,M32,O32,Q32,S32,U32,W32)</f>
        <v>40</v>
      </c>
      <c r="Z32" s="162">
        <f>SUM(C32,E32,H32,J32,L32,N32,P32,R32,T32,V32,X32)</f>
        <v>5309539</v>
      </c>
    </row>
    <row r="33" spans="1:26" s="25" customFormat="1" ht="24.75" customHeight="1">
      <c r="A33" s="163" t="s">
        <v>14</v>
      </c>
      <c r="B33" s="154">
        <v>8</v>
      </c>
      <c r="C33" s="153">
        <v>2555119</v>
      </c>
      <c r="D33" s="154">
        <v>1</v>
      </c>
      <c r="E33" s="153">
        <v>725000</v>
      </c>
      <c r="F33" s="154">
        <v>0</v>
      </c>
      <c r="G33" s="155">
        <v>0</v>
      </c>
      <c r="H33" s="156">
        <v>0</v>
      </c>
      <c r="I33" s="154">
        <v>20</v>
      </c>
      <c r="J33" s="157">
        <v>323500</v>
      </c>
      <c r="K33" s="154">
        <v>6</v>
      </c>
      <c r="L33" s="153">
        <v>118933</v>
      </c>
      <c r="M33" s="154">
        <v>0</v>
      </c>
      <c r="N33" s="156">
        <v>0</v>
      </c>
      <c r="O33" s="154">
        <v>4</v>
      </c>
      <c r="P33" s="153">
        <v>1053692</v>
      </c>
      <c r="Q33" s="154">
        <v>0</v>
      </c>
      <c r="R33" s="156">
        <v>0</v>
      </c>
      <c r="S33" s="154">
        <v>2</v>
      </c>
      <c r="T33" s="153">
        <v>7015000</v>
      </c>
      <c r="U33" s="154">
        <v>0</v>
      </c>
      <c r="V33" s="158">
        <v>0</v>
      </c>
      <c r="W33" s="154">
        <v>0</v>
      </c>
      <c r="X33" s="159">
        <v>0</v>
      </c>
      <c r="Y33" s="160">
        <f t="shared" si="3"/>
        <v>41</v>
      </c>
      <c r="Z33" s="161">
        <f t="shared" si="4"/>
        <v>11791244</v>
      </c>
    </row>
    <row r="34" spans="1:26" s="11" customFormat="1" ht="24.75" customHeight="1" thickBot="1">
      <c r="A34" s="137" t="s">
        <v>15</v>
      </c>
      <c r="B34" s="138">
        <v>7</v>
      </c>
      <c r="C34" s="139">
        <v>3420232</v>
      </c>
      <c r="D34" s="138">
        <v>0</v>
      </c>
      <c r="E34" s="139">
        <v>0</v>
      </c>
      <c r="F34" s="138">
        <v>1</v>
      </c>
      <c r="G34" s="140">
        <v>5</v>
      </c>
      <c r="H34" s="141">
        <v>795000</v>
      </c>
      <c r="I34" s="138">
        <v>23</v>
      </c>
      <c r="J34" s="142">
        <v>428183</v>
      </c>
      <c r="K34" s="138">
        <v>2</v>
      </c>
      <c r="L34" s="139">
        <v>50070</v>
      </c>
      <c r="M34" s="138">
        <v>0</v>
      </c>
      <c r="N34" s="141">
        <v>0</v>
      </c>
      <c r="O34" s="138">
        <v>3</v>
      </c>
      <c r="P34" s="139">
        <v>81569</v>
      </c>
      <c r="Q34" s="138">
        <v>0</v>
      </c>
      <c r="R34" s="141">
        <v>0</v>
      </c>
      <c r="S34" s="138">
        <v>1</v>
      </c>
      <c r="T34" s="165">
        <v>4500000</v>
      </c>
      <c r="U34" s="138">
        <v>0</v>
      </c>
      <c r="V34" s="143">
        <v>0</v>
      </c>
      <c r="W34" s="138">
        <v>0</v>
      </c>
      <c r="X34" s="144">
        <v>0</v>
      </c>
      <c r="Y34" s="125">
        <f t="shared" si="3"/>
        <v>37</v>
      </c>
      <c r="Z34" s="126">
        <f t="shared" si="4"/>
        <v>9275054</v>
      </c>
    </row>
    <row r="35" spans="1:26" s="11" customFormat="1" ht="24.75" customHeight="1" thickBot="1">
      <c r="A35" s="145" t="s">
        <v>16</v>
      </c>
      <c r="B35" s="146">
        <f>SUM(B23:B34)</f>
        <v>285</v>
      </c>
      <c r="C35" s="147">
        <f>SUM(C23:C34)</f>
        <v>102105076.94</v>
      </c>
      <c r="D35" s="146">
        <f>SUM(D23:D34)</f>
        <v>45</v>
      </c>
      <c r="E35" s="147">
        <f aca="true" t="shared" si="5" ref="E35:Y35">SUM(E23:E34)</f>
        <v>20587244</v>
      </c>
      <c r="F35" s="146">
        <f t="shared" si="5"/>
        <v>17</v>
      </c>
      <c r="G35" s="148">
        <f t="shared" si="5"/>
        <v>66</v>
      </c>
      <c r="H35" s="147">
        <f t="shared" si="5"/>
        <v>13295500</v>
      </c>
      <c r="I35" s="146">
        <f t="shared" si="5"/>
        <v>279</v>
      </c>
      <c r="J35" s="147">
        <f t="shared" si="5"/>
        <v>5149525.67</v>
      </c>
      <c r="K35" s="146">
        <f t="shared" si="5"/>
        <v>73</v>
      </c>
      <c r="L35" s="147">
        <f t="shared" si="5"/>
        <v>1968563.02</v>
      </c>
      <c r="M35" s="146">
        <f t="shared" si="5"/>
        <v>3</v>
      </c>
      <c r="N35" s="147">
        <f>SUM(N23:N34)</f>
        <v>2712138</v>
      </c>
      <c r="O35" s="146">
        <f t="shared" si="5"/>
        <v>57</v>
      </c>
      <c r="P35" s="149">
        <f t="shared" si="5"/>
        <v>12736531</v>
      </c>
      <c r="Q35" s="146">
        <f t="shared" si="5"/>
        <v>0</v>
      </c>
      <c r="R35" s="147">
        <f t="shared" si="5"/>
        <v>0</v>
      </c>
      <c r="S35" s="146">
        <f t="shared" si="5"/>
        <v>16</v>
      </c>
      <c r="T35" s="166">
        <f t="shared" si="5"/>
        <v>23143000</v>
      </c>
      <c r="U35" s="146">
        <f t="shared" si="5"/>
        <v>0</v>
      </c>
      <c r="V35" s="150">
        <f t="shared" si="5"/>
        <v>0</v>
      </c>
      <c r="W35" s="146">
        <f t="shared" si="5"/>
        <v>0</v>
      </c>
      <c r="X35" s="147">
        <f t="shared" si="5"/>
        <v>0</v>
      </c>
      <c r="Y35" s="151">
        <f t="shared" si="5"/>
        <v>775</v>
      </c>
      <c r="Z35" s="152">
        <f>SUM(Z23:Z34)</f>
        <v>181697578.63</v>
      </c>
    </row>
    <row r="36" spans="2:4" ht="12.75">
      <c r="B36" s="1"/>
      <c r="D36" s="1"/>
    </row>
    <row r="37" spans="2:4" ht="12.75">
      <c r="B37" s="1"/>
      <c r="D37" s="1"/>
    </row>
    <row r="38" spans="1:7" ht="21" customHeight="1" thickBot="1">
      <c r="A38" s="24"/>
      <c r="B38" s="1"/>
      <c r="D38" s="1"/>
      <c r="E38" s="2"/>
      <c r="F38" s="3"/>
      <c r="G38" s="5"/>
    </row>
    <row r="39" spans="1:26" s="11" customFormat="1" ht="24.75" customHeight="1">
      <c r="A39" s="74" t="s">
        <v>69</v>
      </c>
      <c r="B39" s="196" t="s">
        <v>0</v>
      </c>
      <c r="C39" s="202"/>
      <c r="D39" s="196" t="s">
        <v>41</v>
      </c>
      <c r="E39" s="202"/>
      <c r="F39" s="196" t="s">
        <v>35</v>
      </c>
      <c r="G39" s="201"/>
      <c r="H39" s="202"/>
      <c r="I39" s="196" t="s">
        <v>34</v>
      </c>
      <c r="J39" s="202"/>
      <c r="K39" s="8"/>
      <c r="L39" s="6"/>
      <c r="M39" s="8"/>
      <c r="N39" s="6"/>
      <c r="O39" s="196" t="s">
        <v>31</v>
      </c>
      <c r="P39" s="202"/>
      <c r="Q39" s="8"/>
      <c r="R39" s="6"/>
      <c r="S39" s="196" t="s">
        <v>38</v>
      </c>
      <c r="T39" s="202"/>
      <c r="U39" s="8"/>
      <c r="V39" s="6"/>
      <c r="W39" s="196" t="s">
        <v>39</v>
      </c>
      <c r="X39" s="202"/>
      <c r="Y39" s="72"/>
      <c r="Z39" s="10"/>
    </row>
    <row r="40" spans="1:26" s="11" customFormat="1" ht="24.75" customHeight="1">
      <c r="A40" s="75"/>
      <c r="B40" s="190" t="s">
        <v>36</v>
      </c>
      <c r="C40" s="191"/>
      <c r="D40" s="192" t="s">
        <v>34</v>
      </c>
      <c r="E40" s="203"/>
      <c r="F40" s="193" t="s">
        <v>42</v>
      </c>
      <c r="G40" s="194"/>
      <c r="H40" s="195"/>
      <c r="I40" s="190" t="s">
        <v>33</v>
      </c>
      <c r="J40" s="191"/>
      <c r="K40" s="190" t="s">
        <v>32</v>
      </c>
      <c r="L40" s="191"/>
      <c r="M40" s="190" t="s">
        <v>31</v>
      </c>
      <c r="N40" s="191"/>
      <c r="O40" s="190" t="s">
        <v>33</v>
      </c>
      <c r="P40" s="191"/>
      <c r="Q40" s="190" t="s">
        <v>37</v>
      </c>
      <c r="R40" s="191"/>
      <c r="S40" s="190" t="s">
        <v>33</v>
      </c>
      <c r="T40" s="191"/>
      <c r="U40" s="190" t="s">
        <v>39</v>
      </c>
      <c r="V40" s="191"/>
      <c r="W40" s="190" t="s">
        <v>33</v>
      </c>
      <c r="X40" s="191"/>
      <c r="Y40" s="190" t="s">
        <v>70</v>
      </c>
      <c r="Z40" s="191"/>
    </row>
    <row r="41" spans="1:26" s="11" customFormat="1" ht="24.75" customHeight="1" thickBot="1">
      <c r="A41" s="76"/>
      <c r="B41" s="83" t="s">
        <v>1</v>
      </c>
      <c r="C41" s="14" t="s">
        <v>2</v>
      </c>
      <c r="D41" s="83" t="s">
        <v>1</v>
      </c>
      <c r="E41" s="14" t="s">
        <v>2</v>
      </c>
      <c r="F41" s="84" t="s">
        <v>3</v>
      </c>
      <c r="G41" s="85" t="s">
        <v>40</v>
      </c>
      <c r="H41" s="86" t="s">
        <v>2</v>
      </c>
      <c r="I41" s="83" t="s">
        <v>1</v>
      </c>
      <c r="J41" s="14" t="s">
        <v>2</v>
      </c>
      <c r="K41" s="83" t="s">
        <v>1</v>
      </c>
      <c r="L41" s="14" t="s">
        <v>2</v>
      </c>
      <c r="M41" s="83" t="s">
        <v>1</v>
      </c>
      <c r="N41" s="14" t="s">
        <v>2</v>
      </c>
      <c r="O41" s="83" t="s">
        <v>1</v>
      </c>
      <c r="P41" s="14" t="s">
        <v>2</v>
      </c>
      <c r="Q41" s="83" t="s">
        <v>1</v>
      </c>
      <c r="R41" s="14" t="s">
        <v>2</v>
      </c>
      <c r="S41" s="83" t="s">
        <v>1</v>
      </c>
      <c r="T41" s="14" t="s">
        <v>2</v>
      </c>
      <c r="U41" s="83" t="s">
        <v>1</v>
      </c>
      <c r="V41" s="14" t="s">
        <v>2</v>
      </c>
      <c r="W41" s="83" t="s">
        <v>1</v>
      </c>
      <c r="X41" s="14" t="s">
        <v>2</v>
      </c>
      <c r="Y41" s="79" t="s">
        <v>3</v>
      </c>
      <c r="Z41" s="14" t="s">
        <v>2</v>
      </c>
    </row>
    <row r="42" spans="1:26" s="11" customFormat="1" ht="24.75" customHeight="1">
      <c r="A42" s="27" t="s">
        <v>4</v>
      </c>
      <c r="B42" s="80">
        <v>13</v>
      </c>
      <c r="C42" s="90">
        <v>4290066</v>
      </c>
      <c r="D42" s="80">
        <v>14</v>
      </c>
      <c r="E42" s="90">
        <v>3688000</v>
      </c>
      <c r="F42" s="80">
        <v>5</v>
      </c>
      <c r="G42" s="82">
        <v>9</v>
      </c>
      <c r="H42" s="97">
        <v>2010272</v>
      </c>
      <c r="I42" s="80">
        <v>14</v>
      </c>
      <c r="J42" s="87">
        <v>218175</v>
      </c>
      <c r="K42" s="80">
        <v>0</v>
      </c>
      <c r="L42" s="90">
        <v>0</v>
      </c>
      <c r="M42" s="80">
        <v>1</v>
      </c>
      <c r="N42" s="97">
        <v>1596108.8</v>
      </c>
      <c r="O42" s="80">
        <v>5</v>
      </c>
      <c r="P42" s="90">
        <v>850000</v>
      </c>
      <c r="Q42" s="80">
        <v>0</v>
      </c>
      <c r="R42" s="97">
        <v>0</v>
      </c>
      <c r="S42" s="80">
        <v>0</v>
      </c>
      <c r="T42" s="97">
        <v>0</v>
      </c>
      <c r="U42" s="80">
        <v>0</v>
      </c>
      <c r="V42" s="93">
        <v>0</v>
      </c>
      <c r="W42" s="80">
        <v>0</v>
      </c>
      <c r="X42" s="97">
        <v>0</v>
      </c>
      <c r="Y42" s="73">
        <v>52</v>
      </c>
      <c r="Z42" s="57">
        <v>12652621.8</v>
      </c>
    </row>
    <row r="43" spans="1:26" s="11" customFormat="1" ht="24.75" customHeight="1">
      <c r="A43" s="28" t="s">
        <v>5</v>
      </c>
      <c r="B43" s="39">
        <v>18</v>
      </c>
      <c r="C43" s="91">
        <v>4548362.8</v>
      </c>
      <c r="D43" s="39">
        <v>4</v>
      </c>
      <c r="E43" s="53">
        <v>480000</v>
      </c>
      <c r="F43" s="39">
        <v>0</v>
      </c>
      <c r="G43" s="38">
        <v>0</v>
      </c>
      <c r="H43" s="53">
        <v>0</v>
      </c>
      <c r="I43" s="39">
        <v>31</v>
      </c>
      <c r="J43" s="88">
        <v>395214</v>
      </c>
      <c r="K43" s="39">
        <v>6</v>
      </c>
      <c r="L43" s="91">
        <v>115000</v>
      </c>
      <c r="M43" s="39">
        <v>0</v>
      </c>
      <c r="N43" s="53">
        <v>0</v>
      </c>
      <c r="O43" s="39">
        <v>6</v>
      </c>
      <c r="P43" s="91">
        <v>257500</v>
      </c>
      <c r="Q43" s="39">
        <v>1</v>
      </c>
      <c r="R43" s="53">
        <v>400000</v>
      </c>
      <c r="S43" s="39">
        <v>2</v>
      </c>
      <c r="T43" s="53">
        <v>505000</v>
      </c>
      <c r="U43" s="39">
        <v>0</v>
      </c>
      <c r="V43" s="94">
        <v>0</v>
      </c>
      <c r="W43" s="39">
        <v>0</v>
      </c>
      <c r="X43" s="77">
        <v>0</v>
      </c>
      <c r="Y43" s="73">
        <v>68</v>
      </c>
      <c r="Z43" s="57">
        <v>6701076.8</v>
      </c>
    </row>
    <row r="44" spans="1:26" s="11" customFormat="1" ht="24.75" customHeight="1">
      <c r="A44" s="28" t="s">
        <v>6</v>
      </c>
      <c r="B44" s="39">
        <v>22</v>
      </c>
      <c r="C44" s="91">
        <v>5869058</v>
      </c>
      <c r="D44" s="39">
        <v>14</v>
      </c>
      <c r="E44" s="91">
        <v>3079680</v>
      </c>
      <c r="F44" s="39">
        <v>4</v>
      </c>
      <c r="G44" s="38">
        <v>4</v>
      </c>
      <c r="H44" s="91">
        <v>965000</v>
      </c>
      <c r="I44" s="39">
        <v>27</v>
      </c>
      <c r="J44" s="88">
        <v>368484.99</v>
      </c>
      <c r="K44" s="39">
        <v>2</v>
      </c>
      <c r="L44" s="91">
        <v>28990</v>
      </c>
      <c r="M44" s="105">
        <v>0</v>
      </c>
      <c r="N44" s="53">
        <v>0</v>
      </c>
      <c r="O44" s="39">
        <v>5</v>
      </c>
      <c r="P44" s="91">
        <v>473000</v>
      </c>
      <c r="Q44" s="39">
        <v>3</v>
      </c>
      <c r="R44" s="53">
        <v>3701094</v>
      </c>
      <c r="S44" s="39">
        <v>2</v>
      </c>
      <c r="T44" s="91">
        <v>227150</v>
      </c>
      <c r="U44" s="39">
        <v>0</v>
      </c>
      <c r="V44" s="53">
        <v>0</v>
      </c>
      <c r="W44" s="39">
        <v>0</v>
      </c>
      <c r="X44" s="77">
        <v>0</v>
      </c>
      <c r="Y44" s="73">
        <v>79</v>
      </c>
      <c r="Z44" s="57">
        <v>14712456.99</v>
      </c>
    </row>
    <row r="45" spans="1:29" s="11" customFormat="1" ht="24.75" customHeight="1">
      <c r="A45" s="28" t="s">
        <v>7</v>
      </c>
      <c r="B45" s="39">
        <v>15</v>
      </c>
      <c r="C45" s="91">
        <v>5473315.38</v>
      </c>
      <c r="D45" s="39">
        <v>14</v>
      </c>
      <c r="E45" s="91">
        <v>3216035</v>
      </c>
      <c r="F45" s="39">
        <v>0</v>
      </c>
      <c r="G45" s="38">
        <v>0</v>
      </c>
      <c r="H45" s="53">
        <v>0</v>
      </c>
      <c r="I45" s="39">
        <v>27</v>
      </c>
      <c r="J45" s="88">
        <v>369812.2</v>
      </c>
      <c r="K45" s="39">
        <v>5</v>
      </c>
      <c r="L45" s="91">
        <v>105000</v>
      </c>
      <c r="M45" s="39">
        <v>0</v>
      </c>
      <c r="N45" s="53">
        <v>0</v>
      </c>
      <c r="O45" s="39">
        <v>7</v>
      </c>
      <c r="P45" s="91">
        <v>454500</v>
      </c>
      <c r="Q45" s="39">
        <v>0</v>
      </c>
      <c r="R45" s="53">
        <v>0</v>
      </c>
      <c r="S45" s="39">
        <v>1</v>
      </c>
      <c r="T45" s="53">
        <v>2500</v>
      </c>
      <c r="U45" s="39">
        <v>0</v>
      </c>
      <c r="V45" s="94">
        <v>0</v>
      </c>
      <c r="W45" s="39">
        <v>0</v>
      </c>
      <c r="X45" s="77">
        <v>0</v>
      </c>
      <c r="Y45" s="73">
        <v>69</v>
      </c>
      <c r="Z45" s="57">
        <v>9621162</v>
      </c>
      <c r="AC45" s="11" t="s">
        <v>64</v>
      </c>
    </row>
    <row r="46" spans="1:26" s="11" customFormat="1" ht="24.75" customHeight="1">
      <c r="A46" s="28" t="s">
        <v>8</v>
      </c>
      <c r="B46" s="39">
        <v>18</v>
      </c>
      <c r="C46" s="91">
        <v>4799944.49</v>
      </c>
      <c r="D46" s="39">
        <v>18</v>
      </c>
      <c r="E46" s="91">
        <v>4174360</v>
      </c>
      <c r="F46" s="39">
        <v>0</v>
      </c>
      <c r="G46" s="38">
        <v>0</v>
      </c>
      <c r="H46" s="53">
        <v>0</v>
      </c>
      <c r="I46" s="39">
        <v>63</v>
      </c>
      <c r="J46" s="88">
        <v>874152</v>
      </c>
      <c r="K46" s="39">
        <v>5</v>
      </c>
      <c r="L46" s="91">
        <v>117237</v>
      </c>
      <c r="M46" s="39">
        <v>1</v>
      </c>
      <c r="N46" s="53">
        <v>2200000</v>
      </c>
      <c r="O46" s="39">
        <v>4</v>
      </c>
      <c r="P46" s="91">
        <v>200000</v>
      </c>
      <c r="Q46" s="39">
        <v>0</v>
      </c>
      <c r="R46" s="53">
        <v>0</v>
      </c>
      <c r="S46" s="39">
        <v>1</v>
      </c>
      <c r="T46" s="53">
        <v>500</v>
      </c>
      <c r="U46" s="39">
        <v>0</v>
      </c>
      <c r="V46" s="94">
        <v>0</v>
      </c>
      <c r="W46" s="39">
        <v>1</v>
      </c>
      <c r="X46" s="77">
        <v>140000</v>
      </c>
      <c r="Y46" s="73">
        <v>111</v>
      </c>
      <c r="Z46" s="57">
        <v>12506193.49</v>
      </c>
    </row>
    <row r="47" spans="1:26" s="11" customFormat="1" ht="24.75" customHeight="1">
      <c r="A47" s="28" t="s">
        <v>9</v>
      </c>
      <c r="B47" s="39">
        <v>16</v>
      </c>
      <c r="C47" s="91">
        <v>3885685</v>
      </c>
      <c r="D47" s="39">
        <v>8</v>
      </c>
      <c r="E47" s="91">
        <v>2670000</v>
      </c>
      <c r="F47" s="39">
        <v>9</v>
      </c>
      <c r="G47" s="38">
        <v>8</v>
      </c>
      <c r="H47" s="53">
        <v>9499450</v>
      </c>
      <c r="I47" s="39">
        <v>43</v>
      </c>
      <c r="J47" s="88">
        <v>663254.52</v>
      </c>
      <c r="K47" s="39">
        <v>7</v>
      </c>
      <c r="L47" s="91">
        <v>129590</v>
      </c>
      <c r="M47" s="39">
        <v>0</v>
      </c>
      <c r="N47" s="53">
        <v>0</v>
      </c>
      <c r="O47" s="39">
        <v>2</v>
      </c>
      <c r="P47" s="91">
        <v>64500</v>
      </c>
      <c r="Q47" s="39">
        <v>0</v>
      </c>
      <c r="R47" s="91">
        <v>0</v>
      </c>
      <c r="S47" s="39">
        <v>0</v>
      </c>
      <c r="T47" s="91">
        <v>0</v>
      </c>
      <c r="U47" s="39">
        <v>0</v>
      </c>
      <c r="V47" s="94">
        <v>0</v>
      </c>
      <c r="W47" s="39">
        <v>1</v>
      </c>
      <c r="X47" s="77">
        <v>3365000</v>
      </c>
      <c r="Y47" s="73">
        <v>86</v>
      </c>
      <c r="Z47" s="57">
        <v>20277479.52</v>
      </c>
    </row>
    <row r="48" spans="1:26" s="11" customFormat="1" ht="24.75" customHeight="1">
      <c r="A48" s="28" t="s">
        <v>10</v>
      </c>
      <c r="B48" s="39">
        <v>17</v>
      </c>
      <c r="C48" s="91">
        <v>5859963.25</v>
      </c>
      <c r="D48" s="39">
        <v>10</v>
      </c>
      <c r="E48" s="91">
        <v>2170010</v>
      </c>
      <c r="F48" s="39">
        <v>4</v>
      </c>
      <c r="G48" s="38">
        <v>4</v>
      </c>
      <c r="H48" s="91">
        <v>1330000</v>
      </c>
      <c r="I48" s="39">
        <v>40</v>
      </c>
      <c r="J48" s="88">
        <v>440507.25</v>
      </c>
      <c r="K48" s="39">
        <v>10</v>
      </c>
      <c r="L48" s="91">
        <v>269648.66</v>
      </c>
      <c r="M48" s="39">
        <v>0</v>
      </c>
      <c r="N48" s="53">
        <v>0</v>
      </c>
      <c r="O48" s="39">
        <v>3</v>
      </c>
      <c r="P48" s="91">
        <v>90650</v>
      </c>
      <c r="Q48" s="39">
        <v>0</v>
      </c>
      <c r="R48" s="53">
        <v>0</v>
      </c>
      <c r="S48" s="39">
        <v>3</v>
      </c>
      <c r="T48" s="53">
        <v>1500</v>
      </c>
      <c r="U48" s="39">
        <v>0</v>
      </c>
      <c r="V48" s="94">
        <v>0</v>
      </c>
      <c r="W48" s="39">
        <v>2</v>
      </c>
      <c r="X48" s="77">
        <v>105470</v>
      </c>
      <c r="Y48" s="73">
        <v>89</v>
      </c>
      <c r="Z48" s="57">
        <v>10267749.16</v>
      </c>
    </row>
    <row r="49" spans="1:26" s="11" customFormat="1" ht="24.75" customHeight="1">
      <c r="A49" s="28" t="s">
        <v>11</v>
      </c>
      <c r="B49" s="39">
        <v>38</v>
      </c>
      <c r="C49" s="91">
        <v>13796198.91</v>
      </c>
      <c r="D49" s="39">
        <v>10</v>
      </c>
      <c r="E49" s="91">
        <v>2768950</v>
      </c>
      <c r="F49" s="39">
        <v>5</v>
      </c>
      <c r="G49" s="38">
        <v>60</v>
      </c>
      <c r="H49" s="53">
        <v>7322000</v>
      </c>
      <c r="I49" s="39">
        <v>24</v>
      </c>
      <c r="J49" s="88">
        <v>345395.16</v>
      </c>
      <c r="K49" s="39">
        <v>2</v>
      </c>
      <c r="L49" s="91">
        <v>116000</v>
      </c>
      <c r="M49" s="39">
        <v>0</v>
      </c>
      <c r="N49" s="53">
        <v>0</v>
      </c>
      <c r="O49" s="39">
        <v>8</v>
      </c>
      <c r="P49" s="91">
        <v>475500</v>
      </c>
      <c r="Q49" s="39">
        <v>0</v>
      </c>
      <c r="R49" s="91">
        <v>0</v>
      </c>
      <c r="S49" s="39">
        <v>3</v>
      </c>
      <c r="T49" s="91">
        <v>337650</v>
      </c>
      <c r="U49" s="39">
        <v>0</v>
      </c>
      <c r="V49" s="94">
        <v>0</v>
      </c>
      <c r="W49" s="39">
        <v>0</v>
      </c>
      <c r="X49" s="77">
        <v>0</v>
      </c>
      <c r="Y49" s="73">
        <v>90</v>
      </c>
      <c r="Z49" s="57">
        <v>25161694.07</v>
      </c>
    </row>
    <row r="50" spans="1:26" s="11" customFormat="1" ht="24.75" customHeight="1">
      <c r="A50" s="28" t="s">
        <v>12</v>
      </c>
      <c r="B50" s="39">
        <v>4</v>
      </c>
      <c r="C50" s="91">
        <v>1486383.75</v>
      </c>
      <c r="D50" s="39">
        <v>2</v>
      </c>
      <c r="E50" s="91">
        <v>352000</v>
      </c>
      <c r="F50" s="39">
        <v>9</v>
      </c>
      <c r="G50" s="38">
        <v>11</v>
      </c>
      <c r="H50" s="91">
        <v>34670950</v>
      </c>
      <c r="I50" s="39">
        <v>28</v>
      </c>
      <c r="J50" s="88">
        <v>448759.98</v>
      </c>
      <c r="K50" s="39">
        <v>10</v>
      </c>
      <c r="L50" s="91">
        <v>212000</v>
      </c>
      <c r="M50" s="39">
        <v>1</v>
      </c>
      <c r="N50" s="53">
        <v>1300000</v>
      </c>
      <c r="O50" s="39">
        <v>2</v>
      </c>
      <c r="P50" s="91">
        <v>345000</v>
      </c>
      <c r="Q50" s="39">
        <v>2</v>
      </c>
      <c r="R50" s="53">
        <v>627000</v>
      </c>
      <c r="S50" s="39">
        <v>0</v>
      </c>
      <c r="T50" s="53">
        <v>0</v>
      </c>
      <c r="U50" s="39">
        <v>0</v>
      </c>
      <c r="V50" s="94">
        <v>0</v>
      </c>
      <c r="W50" s="39">
        <v>1</v>
      </c>
      <c r="X50" s="77">
        <v>700000</v>
      </c>
      <c r="Y50" s="73">
        <v>59</v>
      </c>
      <c r="Z50" s="57">
        <v>40142093.73</v>
      </c>
    </row>
    <row r="51" spans="1:26" s="11" customFormat="1" ht="24.75" customHeight="1">
      <c r="A51" s="28" t="s">
        <v>13</v>
      </c>
      <c r="B51" s="39">
        <v>19</v>
      </c>
      <c r="C51" s="91">
        <v>6388365.83</v>
      </c>
      <c r="D51" s="39">
        <v>14</v>
      </c>
      <c r="E51" s="91">
        <v>4640000</v>
      </c>
      <c r="F51" s="39">
        <v>9</v>
      </c>
      <c r="G51" s="38">
        <v>18</v>
      </c>
      <c r="H51" s="53">
        <v>2913000</v>
      </c>
      <c r="I51" s="39">
        <v>34</v>
      </c>
      <c r="J51" s="100">
        <v>551936.4</v>
      </c>
      <c r="K51" s="39">
        <v>3</v>
      </c>
      <c r="L51" s="91">
        <v>80000</v>
      </c>
      <c r="M51" s="39">
        <v>0</v>
      </c>
      <c r="N51" s="53">
        <v>0</v>
      </c>
      <c r="O51" s="39">
        <v>8</v>
      </c>
      <c r="P51" s="91">
        <v>447300</v>
      </c>
      <c r="Q51" s="39">
        <v>0</v>
      </c>
      <c r="R51" s="53">
        <v>0</v>
      </c>
      <c r="S51" s="39">
        <v>3</v>
      </c>
      <c r="T51" s="91">
        <v>43000</v>
      </c>
      <c r="U51" s="39">
        <v>0</v>
      </c>
      <c r="V51" s="94">
        <v>0</v>
      </c>
      <c r="W51" s="39">
        <v>0</v>
      </c>
      <c r="X51" s="77">
        <v>0</v>
      </c>
      <c r="Y51" s="73">
        <v>90</v>
      </c>
      <c r="Z51" s="57">
        <v>15063602.23</v>
      </c>
    </row>
    <row r="52" spans="1:26" s="11" customFormat="1" ht="24.75" customHeight="1">
      <c r="A52" s="28" t="s">
        <v>14</v>
      </c>
      <c r="B52" s="39">
        <v>26</v>
      </c>
      <c r="C52" s="91">
        <v>8617906.79</v>
      </c>
      <c r="D52" s="39">
        <v>10</v>
      </c>
      <c r="E52" s="91">
        <v>2880000</v>
      </c>
      <c r="F52" s="39">
        <v>1</v>
      </c>
      <c r="G52" s="38">
        <v>4</v>
      </c>
      <c r="H52" s="53">
        <v>728170</v>
      </c>
      <c r="I52" s="39">
        <v>18</v>
      </c>
      <c r="J52" s="88">
        <v>133625.96</v>
      </c>
      <c r="K52" s="39">
        <v>8</v>
      </c>
      <c r="L52" s="91">
        <v>176010</v>
      </c>
      <c r="M52" s="39">
        <v>0</v>
      </c>
      <c r="N52" s="53">
        <v>0</v>
      </c>
      <c r="O52" s="39">
        <v>4</v>
      </c>
      <c r="P52" s="91">
        <v>3255305</v>
      </c>
      <c r="Q52" s="39">
        <v>0</v>
      </c>
      <c r="R52" s="53">
        <v>0</v>
      </c>
      <c r="S52" s="39">
        <v>1</v>
      </c>
      <c r="T52" s="91">
        <v>30000</v>
      </c>
      <c r="U52" s="39">
        <v>0</v>
      </c>
      <c r="V52" s="94">
        <v>0</v>
      </c>
      <c r="W52" s="39">
        <v>0</v>
      </c>
      <c r="X52" s="77">
        <v>0</v>
      </c>
      <c r="Y52" s="73">
        <v>68</v>
      </c>
      <c r="Z52" s="57">
        <v>15821017.75</v>
      </c>
    </row>
    <row r="53" spans="1:26" s="11" customFormat="1" ht="24.75" customHeight="1" thickBot="1">
      <c r="A53" s="29" t="s">
        <v>15</v>
      </c>
      <c r="B53" s="40">
        <v>13</v>
      </c>
      <c r="C53" s="92">
        <v>4584793</v>
      </c>
      <c r="D53" s="40">
        <v>2</v>
      </c>
      <c r="E53" s="92">
        <v>586000</v>
      </c>
      <c r="F53" s="40">
        <v>1</v>
      </c>
      <c r="G53" s="41">
        <v>170</v>
      </c>
      <c r="H53" s="98">
        <v>31928750</v>
      </c>
      <c r="I53" s="40">
        <v>20</v>
      </c>
      <c r="J53" s="89">
        <v>255600</v>
      </c>
      <c r="K53" s="40">
        <v>7</v>
      </c>
      <c r="L53" s="92">
        <v>129897.44</v>
      </c>
      <c r="M53" s="40">
        <v>0</v>
      </c>
      <c r="N53" s="98">
        <v>0</v>
      </c>
      <c r="O53" s="40">
        <v>2</v>
      </c>
      <c r="P53" s="92">
        <v>105000</v>
      </c>
      <c r="Q53" s="40">
        <v>0</v>
      </c>
      <c r="R53" s="98">
        <v>0</v>
      </c>
      <c r="S53" s="40">
        <v>1</v>
      </c>
      <c r="T53" s="98">
        <v>116333</v>
      </c>
      <c r="U53" s="40">
        <v>0</v>
      </c>
      <c r="V53" s="95">
        <v>0</v>
      </c>
      <c r="W53" s="40">
        <v>0</v>
      </c>
      <c r="X53" s="78">
        <v>0</v>
      </c>
      <c r="Y53" s="73">
        <v>46</v>
      </c>
      <c r="Z53" s="57">
        <v>37706373.44</v>
      </c>
    </row>
    <row r="54" spans="1:26" s="11" customFormat="1" ht="24.75" customHeight="1" thickBot="1">
      <c r="A54" s="17" t="s">
        <v>16</v>
      </c>
      <c r="B54" s="36">
        <v>219</v>
      </c>
      <c r="C54" s="54">
        <v>69600043</v>
      </c>
      <c r="D54" s="36">
        <v>120</v>
      </c>
      <c r="E54" s="54">
        <v>30705035</v>
      </c>
      <c r="F54" s="36">
        <v>47</v>
      </c>
      <c r="G54" s="37">
        <v>288</v>
      </c>
      <c r="H54" s="54">
        <v>91367592</v>
      </c>
      <c r="I54" s="36">
        <v>369</v>
      </c>
      <c r="J54" s="54">
        <v>5064917</v>
      </c>
      <c r="K54" s="36">
        <v>65</v>
      </c>
      <c r="L54" s="54">
        <v>1479373.44</v>
      </c>
      <c r="M54" s="36">
        <v>3</v>
      </c>
      <c r="N54" s="54">
        <v>5096109</v>
      </c>
      <c r="O54" s="36">
        <v>56</v>
      </c>
      <c r="P54" s="55">
        <v>7018255</v>
      </c>
      <c r="Q54" s="36">
        <v>6</v>
      </c>
      <c r="R54" s="54">
        <v>4728094</v>
      </c>
      <c r="S54" s="36">
        <v>17</v>
      </c>
      <c r="T54" s="54">
        <v>1263633</v>
      </c>
      <c r="U54" s="36">
        <v>0</v>
      </c>
      <c r="V54" s="96">
        <v>0</v>
      </c>
      <c r="W54" s="36">
        <v>5</v>
      </c>
      <c r="X54" s="54">
        <v>4310470</v>
      </c>
      <c r="Y54" s="18">
        <v>907</v>
      </c>
      <c r="Z54" s="58">
        <v>220633521.44</v>
      </c>
    </row>
    <row r="55" ht="12.75"/>
    <row r="56" ht="12.75"/>
    <row r="57" ht="12.75"/>
    <row r="58" spans="1:7" ht="21" customHeight="1" thickBot="1">
      <c r="A58" s="24" t="s">
        <v>66</v>
      </c>
      <c r="B58" s="3"/>
      <c r="C58" s="2"/>
      <c r="D58" s="3"/>
      <c r="E58" s="2"/>
      <c r="F58" s="3"/>
      <c r="G58" s="5"/>
    </row>
    <row r="59" spans="1:26" s="11" customFormat="1" ht="24.75" customHeight="1">
      <c r="A59" s="74" t="s">
        <v>65</v>
      </c>
      <c r="B59" s="196" t="s">
        <v>0</v>
      </c>
      <c r="C59" s="202"/>
      <c r="D59" s="196" t="s">
        <v>41</v>
      </c>
      <c r="E59" s="202"/>
      <c r="F59" s="196" t="s">
        <v>35</v>
      </c>
      <c r="G59" s="201"/>
      <c r="H59" s="202"/>
      <c r="I59" s="196" t="s">
        <v>34</v>
      </c>
      <c r="J59" s="202"/>
      <c r="K59" s="8"/>
      <c r="L59" s="6"/>
      <c r="M59" s="8"/>
      <c r="N59" s="6"/>
      <c r="O59" s="196" t="s">
        <v>31</v>
      </c>
      <c r="P59" s="202"/>
      <c r="Q59" s="8"/>
      <c r="R59" s="6"/>
      <c r="S59" s="196" t="s">
        <v>38</v>
      </c>
      <c r="T59" s="202"/>
      <c r="U59" s="8"/>
      <c r="V59" s="6"/>
      <c r="W59" s="196" t="s">
        <v>39</v>
      </c>
      <c r="X59" s="202"/>
      <c r="Y59" s="72"/>
      <c r="Z59" s="10"/>
    </row>
    <row r="60" spans="1:26" s="11" customFormat="1" ht="24.75" customHeight="1">
      <c r="A60" s="75"/>
      <c r="B60" s="190" t="s">
        <v>36</v>
      </c>
      <c r="C60" s="191"/>
      <c r="D60" s="192" t="s">
        <v>34</v>
      </c>
      <c r="E60" s="203"/>
      <c r="F60" s="193" t="s">
        <v>42</v>
      </c>
      <c r="G60" s="194"/>
      <c r="H60" s="195"/>
      <c r="I60" s="190" t="s">
        <v>33</v>
      </c>
      <c r="J60" s="191"/>
      <c r="K60" s="190" t="s">
        <v>32</v>
      </c>
      <c r="L60" s="191"/>
      <c r="M60" s="190" t="s">
        <v>31</v>
      </c>
      <c r="N60" s="191"/>
      <c r="O60" s="190" t="s">
        <v>33</v>
      </c>
      <c r="P60" s="191"/>
      <c r="Q60" s="190" t="s">
        <v>37</v>
      </c>
      <c r="R60" s="191"/>
      <c r="S60" s="190" t="s">
        <v>33</v>
      </c>
      <c r="T60" s="191"/>
      <c r="U60" s="190" t="s">
        <v>39</v>
      </c>
      <c r="V60" s="191"/>
      <c r="W60" s="190" t="s">
        <v>33</v>
      </c>
      <c r="X60" s="191"/>
      <c r="Y60" s="190" t="s">
        <v>67</v>
      </c>
      <c r="Z60" s="191"/>
    </row>
    <row r="61" spans="1:26" s="11" customFormat="1" ht="24.75" customHeight="1" thickBot="1">
      <c r="A61" s="76"/>
      <c r="B61" s="83" t="s">
        <v>1</v>
      </c>
      <c r="C61" s="14" t="s">
        <v>2</v>
      </c>
      <c r="D61" s="83" t="s">
        <v>1</v>
      </c>
      <c r="E61" s="14" t="s">
        <v>2</v>
      </c>
      <c r="F61" s="84" t="s">
        <v>3</v>
      </c>
      <c r="G61" s="85" t="s">
        <v>40</v>
      </c>
      <c r="H61" s="86" t="s">
        <v>2</v>
      </c>
      <c r="I61" s="83" t="s">
        <v>1</v>
      </c>
      <c r="J61" s="14" t="s">
        <v>2</v>
      </c>
      <c r="K61" s="83" t="s">
        <v>1</v>
      </c>
      <c r="L61" s="14" t="s">
        <v>2</v>
      </c>
      <c r="M61" s="83" t="s">
        <v>1</v>
      </c>
      <c r="N61" s="14" t="s">
        <v>2</v>
      </c>
      <c r="O61" s="83" t="s">
        <v>1</v>
      </c>
      <c r="P61" s="14" t="s">
        <v>2</v>
      </c>
      <c r="Q61" s="83" t="s">
        <v>1</v>
      </c>
      <c r="R61" s="14" t="s">
        <v>2</v>
      </c>
      <c r="S61" s="83" t="s">
        <v>1</v>
      </c>
      <c r="T61" s="14" t="s">
        <v>2</v>
      </c>
      <c r="U61" s="83" t="s">
        <v>1</v>
      </c>
      <c r="V61" s="14" t="s">
        <v>2</v>
      </c>
      <c r="W61" s="83" t="s">
        <v>1</v>
      </c>
      <c r="X61" s="14" t="s">
        <v>2</v>
      </c>
      <c r="Y61" s="79" t="s">
        <v>3</v>
      </c>
      <c r="Z61" s="14" t="s">
        <v>2</v>
      </c>
    </row>
    <row r="62" spans="1:26" s="11" customFormat="1" ht="24.75" customHeight="1">
      <c r="A62" s="27" t="s">
        <v>4</v>
      </c>
      <c r="B62" s="80">
        <v>9</v>
      </c>
      <c r="C62" s="90">
        <v>2942713</v>
      </c>
      <c r="D62" s="80">
        <v>32</v>
      </c>
      <c r="E62" s="90">
        <v>7853055.91</v>
      </c>
      <c r="F62" s="80">
        <v>1</v>
      </c>
      <c r="G62" s="82">
        <v>5</v>
      </c>
      <c r="H62" s="97">
        <v>550000</v>
      </c>
      <c r="I62" s="80">
        <v>30</v>
      </c>
      <c r="J62" s="87">
        <v>480162</v>
      </c>
      <c r="K62" s="80">
        <v>2</v>
      </c>
      <c r="L62" s="90">
        <v>39681.81</v>
      </c>
      <c r="M62" s="80">
        <v>0</v>
      </c>
      <c r="N62" s="97">
        <v>0</v>
      </c>
      <c r="O62" s="80">
        <v>5</v>
      </c>
      <c r="P62" s="90">
        <v>75500</v>
      </c>
      <c r="Q62" s="80">
        <v>0</v>
      </c>
      <c r="R62" s="97">
        <v>0</v>
      </c>
      <c r="S62" s="80">
        <v>3</v>
      </c>
      <c r="T62" s="97">
        <v>220000</v>
      </c>
      <c r="U62" s="80">
        <v>0</v>
      </c>
      <c r="V62" s="93">
        <v>0</v>
      </c>
      <c r="W62" s="80">
        <v>0</v>
      </c>
      <c r="X62" s="97">
        <v>0</v>
      </c>
      <c r="Y62" s="73">
        <v>82</v>
      </c>
      <c r="Z62" s="57">
        <f>C62+E62+H62+J62+L62+N62+P62+R62+T62+V62</f>
        <v>12161112.72</v>
      </c>
    </row>
    <row r="63" spans="1:26" s="11" customFormat="1" ht="24.75" customHeight="1">
      <c r="A63" s="28" t="s">
        <v>5</v>
      </c>
      <c r="B63" s="39">
        <v>4</v>
      </c>
      <c r="C63" s="91">
        <v>1089005</v>
      </c>
      <c r="D63" s="39">
        <v>4</v>
      </c>
      <c r="E63" s="53">
        <v>1065884.72</v>
      </c>
      <c r="F63" s="39">
        <v>0</v>
      </c>
      <c r="G63" s="38">
        <v>0</v>
      </c>
      <c r="H63" s="53">
        <v>0</v>
      </c>
      <c r="I63" s="39">
        <v>10</v>
      </c>
      <c r="J63" s="88">
        <v>120800</v>
      </c>
      <c r="K63" s="39">
        <v>1</v>
      </c>
      <c r="L63" s="91">
        <v>15439.89</v>
      </c>
      <c r="M63" s="39">
        <v>1</v>
      </c>
      <c r="N63" s="53">
        <v>1453500</v>
      </c>
      <c r="O63" s="39">
        <v>3</v>
      </c>
      <c r="P63" s="91">
        <v>485000</v>
      </c>
      <c r="Q63" s="39">
        <v>0</v>
      </c>
      <c r="R63" s="53">
        <v>0</v>
      </c>
      <c r="S63" s="39">
        <v>2</v>
      </c>
      <c r="T63" s="53">
        <v>610000</v>
      </c>
      <c r="U63" s="39">
        <v>0</v>
      </c>
      <c r="V63" s="94">
        <v>0</v>
      </c>
      <c r="W63" s="39">
        <v>0</v>
      </c>
      <c r="X63" s="77">
        <v>0</v>
      </c>
      <c r="Y63" s="73">
        <f aca="true" t="shared" si="6" ref="Y63:Y73">B63+D63+G63+I63+K63+M63+O63+Q63+S63+U63</f>
        <v>25</v>
      </c>
      <c r="Z63" s="57">
        <f aca="true" t="shared" si="7" ref="Z63:Z73">C63+E63+H63+J63+L63+N63+P63+R63+T63+V63</f>
        <v>4839629.609999999</v>
      </c>
    </row>
    <row r="64" spans="1:26" s="11" customFormat="1" ht="24.75" customHeight="1">
      <c r="A64" s="28" t="s">
        <v>6</v>
      </c>
      <c r="B64" s="39">
        <v>8</v>
      </c>
      <c r="C64" s="91">
        <v>1540084.8</v>
      </c>
      <c r="D64" s="39">
        <v>4</v>
      </c>
      <c r="E64" s="91">
        <v>1020841.8</v>
      </c>
      <c r="F64" s="39">
        <v>0</v>
      </c>
      <c r="G64" s="38">
        <v>0</v>
      </c>
      <c r="H64" s="91">
        <v>0</v>
      </c>
      <c r="I64" s="39">
        <v>28</v>
      </c>
      <c r="J64" s="88">
        <v>516100</v>
      </c>
      <c r="K64" s="39">
        <v>2</v>
      </c>
      <c r="L64" s="91">
        <v>30000</v>
      </c>
      <c r="M64" s="101">
        <v>0</v>
      </c>
      <c r="N64" s="53">
        <v>0</v>
      </c>
      <c r="O64" s="39">
        <v>8</v>
      </c>
      <c r="P64" s="91">
        <v>616500</v>
      </c>
      <c r="Q64" s="39">
        <v>0</v>
      </c>
      <c r="R64" s="53">
        <v>0</v>
      </c>
      <c r="S64" s="39">
        <v>2</v>
      </c>
      <c r="T64" s="91">
        <v>1000</v>
      </c>
      <c r="U64" s="39">
        <v>0</v>
      </c>
      <c r="V64" s="53">
        <v>0</v>
      </c>
      <c r="W64" s="39">
        <v>0</v>
      </c>
      <c r="X64" s="77">
        <v>0</v>
      </c>
      <c r="Y64" s="73">
        <f t="shared" si="6"/>
        <v>52</v>
      </c>
      <c r="Z64" s="57">
        <f t="shared" si="7"/>
        <v>3724526.6</v>
      </c>
    </row>
    <row r="65" spans="1:29" s="11" customFormat="1" ht="24.75" customHeight="1">
      <c r="A65" s="28" t="s">
        <v>7</v>
      </c>
      <c r="B65" s="39">
        <v>1</v>
      </c>
      <c r="C65" s="91">
        <v>358730</v>
      </c>
      <c r="D65" s="39">
        <v>0</v>
      </c>
      <c r="E65" s="91">
        <v>0</v>
      </c>
      <c r="F65" s="39">
        <v>1</v>
      </c>
      <c r="G65" s="38">
        <v>0</v>
      </c>
      <c r="H65" s="53">
        <v>2000000</v>
      </c>
      <c r="I65" s="39">
        <v>3</v>
      </c>
      <c r="J65" s="88">
        <v>47684</v>
      </c>
      <c r="K65" s="39">
        <v>0</v>
      </c>
      <c r="L65" s="91">
        <v>0</v>
      </c>
      <c r="M65" s="39">
        <v>1</v>
      </c>
      <c r="N65" s="53">
        <v>80000</v>
      </c>
      <c r="O65" s="39">
        <v>2</v>
      </c>
      <c r="P65" s="91">
        <v>232000</v>
      </c>
      <c r="Q65" s="39">
        <v>0</v>
      </c>
      <c r="R65" s="53">
        <v>0</v>
      </c>
      <c r="S65" s="39">
        <v>3</v>
      </c>
      <c r="T65" s="53">
        <v>335273.68</v>
      </c>
      <c r="U65" s="39">
        <v>0</v>
      </c>
      <c r="V65" s="94">
        <v>0</v>
      </c>
      <c r="W65" s="39">
        <v>0</v>
      </c>
      <c r="X65" s="77">
        <v>0</v>
      </c>
      <c r="Y65" s="73">
        <v>11</v>
      </c>
      <c r="Z65" s="57">
        <f t="shared" si="7"/>
        <v>3053687.68</v>
      </c>
      <c r="AC65" s="11" t="s">
        <v>64</v>
      </c>
    </row>
    <row r="66" spans="1:26" s="11" customFormat="1" ht="24.75" customHeight="1">
      <c r="A66" s="28" t="s">
        <v>8</v>
      </c>
      <c r="B66" s="39">
        <v>10</v>
      </c>
      <c r="C66" s="91">
        <v>3329833.6</v>
      </c>
      <c r="D66" s="39">
        <v>10</v>
      </c>
      <c r="E66" s="91">
        <v>2971255.04</v>
      </c>
      <c r="F66" s="39">
        <v>0</v>
      </c>
      <c r="G66" s="38">
        <v>0</v>
      </c>
      <c r="H66" s="53">
        <v>0</v>
      </c>
      <c r="I66" s="39">
        <v>34</v>
      </c>
      <c r="J66" s="88">
        <v>294631</v>
      </c>
      <c r="K66" s="39">
        <v>1</v>
      </c>
      <c r="L66" s="91">
        <v>20000</v>
      </c>
      <c r="M66" s="39">
        <v>0</v>
      </c>
      <c r="N66" s="53">
        <v>0</v>
      </c>
      <c r="O66" s="39">
        <v>2</v>
      </c>
      <c r="P66" s="91">
        <v>65500</v>
      </c>
      <c r="Q66" s="39">
        <v>0</v>
      </c>
      <c r="R66" s="53">
        <v>0</v>
      </c>
      <c r="S66" s="39">
        <v>0</v>
      </c>
      <c r="T66" s="53">
        <v>0</v>
      </c>
      <c r="U66" s="39">
        <v>0</v>
      </c>
      <c r="V66" s="94">
        <v>0</v>
      </c>
      <c r="W66" s="39">
        <v>0</v>
      </c>
      <c r="X66" s="77">
        <v>0</v>
      </c>
      <c r="Y66" s="73">
        <f t="shared" si="6"/>
        <v>57</v>
      </c>
      <c r="Z66" s="57">
        <f t="shared" si="7"/>
        <v>6681219.640000001</v>
      </c>
    </row>
    <row r="67" spans="1:26" s="11" customFormat="1" ht="24.75" customHeight="1">
      <c r="A67" s="28" t="s">
        <v>9</v>
      </c>
      <c r="B67" s="39">
        <v>3</v>
      </c>
      <c r="C67" s="91">
        <v>1181695</v>
      </c>
      <c r="D67" s="39">
        <v>2</v>
      </c>
      <c r="E67" s="91">
        <v>400000</v>
      </c>
      <c r="F67" s="39">
        <v>0</v>
      </c>
      <c r="G67" s="38">
        <v>0</v>
      </c>
      <c r="H67" s="53">
        <v>0</v>
      </c>
      <c r="I67" s="39">
        <v>44</v>
      </c>
      <c r="J67" s="88">
        <v>368352.45</v>
      </c>
      <c r="K67" s="39">
        <v>2</v>
      </c>
      <c r="L67" s="91">
        <v>55000</v>
      </c>
      <c r="M67" s="39">
        <v>0</v>
      </c>
      <c r="N67" s="53">
        <v>0</v>
      </c>
      <c r="O67" s="39">
        <v>1</v>
      </c>
      <c r="P67" s="91">
        <v>50000</v>
      </c>
      <c r="Q67" s="39">
        <v>0</v>
      </c>
      <c r="R67" s="91">
        <v>0</v>
      </c>
      <c r="S67" s="39">
        <v>1</v>
      </c>
      <c r="T67" s="91">
        <v>9000</v>
      </c>
      <c r="U67" s="39">
        <v>0</v>
      </c>
      <c r="V67" s="94">
        <v>0</v>
      </c>
      <c r="W67" s="39">
        <v>0</v>
      </c>
      <c r="X67" s="77">
        <v>0</v>
      </c>
      <c r="Y67" s="73">
        <f t="shared" si="6"/>
        <v>53</v>
      </c>
      <c r="Z67" s="57">
        <f t="shared" si="7"/>
        <v>2064047.45</v>
      </c>
    </row>
    <row r="68" spans="1:26" s="11" customFormat="1" ht="24.75" customHeight="1">
      <c r="A68" s="28" t="s">
        <v>10</v>
      </c>
      <c r="B68" s="39">
        <v>6</v>
      </c>
      <c r="C68" s="91">
        <v>1818232.4</v>
      </c>
      <c r="D68" s="39">
        <v>4</v>
      </c>
      <c r="E68" s="91">
        <v>1400000</v>
      </c>
      <c r="F68" s="39">
        <v>0</v>
      </c>
      <c r="G68" s="38">
        <v>0</v>
      </c>
      <c r="H68" s="91">
        <v>0</v>
      </c>
      <c r="I68" s="39">
        <v>48</v>
      </c>
      <c r="J68" s="88">
        <v>451778.28</v>
      </c>
      <c r="K68" s="39">
        <v>10</v>
      </c>
      <c r="L68" s="91">
        <v>210828.71</v>
      </c>
      <c r="M68" s="39">
        <v>0</v>
      </c>
      <c r="N68" s="53">
        <v>0</v>
      </c>
      <c r="O68" s="39">
        <v>3</v>
      </c>
      <c r="P68" s="91">
        <v>276257</v>
      </c>
      <c r="Q68" s="39">
        <v>1</v>
      </c>
      <c r="R68" s="53">
        <v>4781601.07</v>
      </c>
      <c r="S68" s="39">
        <v>3</v>
      </c>
      <c r="T68" s="53">
        <v>53150</v>
      </c>
      <c r="U68" s="39">
        <v>0</v>
      </c>
      <c r="V68" s="94">
        <v>0</v>
      </c>
      <c r="W68" s="39">
        <v>2</v>
      </c>
      <c r="X68" s="77">
        <v>1200000</v>
      </c>
      <c r="Y68" s="73">
        <v>77</v>
      </c>
      <c r="Z68" s="57">
        <v>10191847.46</v>
      </c>
    </row>
    <row r="69" spans="1:26" s="11" customFormat="1" ht="24.75" customHeight="1">
      <c r="A69" s="28" t="s">
        <v>11</v>
      </c>
      <c r="B69" s="39">
        <v>8</v>
      </c>
      <c r="C69" s="91">
        <v>2120500</v>
      </c>
      <c r="D69" s="39">
        <v>4</v>
      </c>
      <c r="E69" s="91">
        <v>1495606.95</v>
      </c>
      <c r="F69" s="39">
        <v>0</v>
      </c>
      <c r="G69" s="38">
        <v>0</v>
      </c>
      <c r="H69" s="53">
        <v>0</v>
      </c>
      <c r="I69" s="39">
        <v>52</v>
      </c>
      <c r="J69" s="88">
        <v>713349.04</v>
      </c>
      <c r="K69" s="39">
        <v>2</v>
      </c>
      <c r="L69" s="91">
        <v>37500</v>
      </c>
      <c r="M69" s="39">
        <v>0</v>
      </c>
      <c r="N69" s="53">
        <v>0</v>
      </c>
      <c r="O69" s="39">
        <v>5</v>
      </c>
      <c r="P69" s="91">
        <v>501800</v>
      </c>
      <c r="Q69" s="39">
        <v>0</v>
      </c>
      <c r="R69" s="91">
        <v>0</v>
      </c>
      <c r="S69" s="39">
        <v>3</v>
      </c>
      <c r="T69" s="91">
        <v>93955</v>
      </c>
      <c r="U69" s="39">
        <v>0</v>
      </c>
      <c r="V69" s="94">
        <v>0</v>
      </c>
      <c r="W69" s="39">
        <v>0</v>
      </c>
      <c r="X69" s="77">
        <v>0</v>
      </c>
      <c r="Y69" s="73">
        <v>75</v>
      </c>
      <c r="Z69" s="57">
        <v>4962711</v>
      </c>
    </row>
    <row r="70" spans="1:26" s="11" customFormat="1" ht="24.75" customHeight="1">
      <c r="A70" s="28" t="s">
        <v>12</v>
      </c>
      <c r="B70" s="39">
        <v>11</v>
      </c>
      <c r="C70" s="91">
        <v>3297600</v>
      </c>
      <c r="D70" s="39">
        <v>14</v>
      </c>
      <c r="E70" s="91">
        <v>4286724.95</v>
      </c>
      <c r="F70" s="39">
        <v>0</v>
      </c>
      <c r="G70" s="38">
        <v>0</v>
      </c>
      <c r="H70" s="91">
        <v>0</v>
      </c>
      <c r="I70" s="39">
        <v>30</v>
      </c>
      <c r="J70" s="88">
        <v>319949.33</v>
      </c>
      <c r="K70" s="39">
        <v>8</v>
      </c>
      <c r="L70" s="91">
        <v>114815</v>
      </c>
      <c r="M70" s="39">
        <v>0</v>
      </c>
      <c r="N70" s="53">
        <v>0</v>
      </c>
      <c r="O70" s="39">
        <v>1</v>
      </c>
      <c r="P70" s="91">
        <v>120000</v>
      </c>
      <c r="Q70" s="39">
        <v>0</v>
      </c>
      <c r="R70" s="53">
        <v>0</v>
      </c>
      <c r="S70" s="39">
        <v>2</v>
      </c>
      <c r="T70" s="53">
        <v>793300</v>
      </c>
      <c r="U70" s="39">
        <v>0</v>
      </c>
      <c r="V70" s="94">
        <v>0</v>
      </c>
      <c r="W70" s="39">
        <v>0</v>
      </c>
      <c r="X70" s="77">
        <v>0</v>
      </c>
      <c r="Y70" s="73">
        <f t="shared" si="6"/>
        <v>66</v>
      </c>
      <c r="Z70" s="57">
        <f t="shared" si="7"/>
        <v>8932389.280000001</v>
      </c>
    </row>
    <row r="71" spans="1:26" s="11" customFormat="1" ht="24.75" customHeight="1">
      <c r="A71" s="28" t="s">
        <v>13</v>
      </c>
      <c r="B71" s="39">
        <v>10</v>
      </c>
      <c r="C71" s="91">
        <v>2526434.12</v>
      </c>
      <c r="D71" s="39">
        <v>26</v>
      </c>
      <c r="E71" s="91">
        <v>6629212</v>
      </c>
      <c r="F71" s="39">
        <v>0</v>
      </c>
      <c r="G71" s="38">
        <v>0</v>
      </c>
      <c r="H71" s="53">
        <v>0</v>
      </c>
      <c r="I71" s="39">
        <v>21</v>
      </c>
      <c r="J71" s="100">
        <v>325000</v>
      </c>
      <c r="K71" s="39">
        <v>6</v>
      </c>
      <c r="L71" s="91">
        <v>100000</v>
      </c>
      <c r="M71" s="39">
        <v>0</v>
      </c>
      <c r="N71" s="53">
        <v>0</v>
      </c>
      <c r="O71" s="39">
        <v>1</v>
      </c>
      <c r="P71" s="91">
        <v>5000</v>
      </c>
      <c r="Q71" s="39">
        <v>1</v>
      </c>
      <c r="R71" s="53">
        <v>250000</v>
      </c>
      <c r="S71" s="39">
        <v>1</v>
      </c>
      <c r="T71" s="91">
        <v>55000</v>
      </c>
      <c r="U71" s="39">
        <v>0</v>
      </c>
      <c r="V71" s="94">
        <v>0</v>
      </c>
      <c r="W71" s="39">
        <v>0</v>
      </c>
      <c r="X71" s="77">
        <v>0</v>
      </c>
      <c r="Y71" s="73">
        <f t="shared" si="6"/>
        <v>66</v>
      </c>
      <c r="Z71" s="57">
        <f t="shared" si="7"/>
        <v>9890646.120000001</v>
      </c>
    </row>
    <row r="72" spans="1:26" s="11" customFormat="1" ht="24.75" customHeight="1">
      <c r="A72" s="28" t="s">
        <v>14</v>
      </c>
      <c r="B72" s="39">
        <v>11</v>
      </c>
      <c r="C72" s="91">
        <v>3392660.42</v>
      </c>
      <c r="D72" s="39">
        <v>12</v>
      </c>
      <c r="E72" s="91">
        <v>2596516</v>
      </c>
      <c r="F72" s="39">
        <v>1</v>
      </c>
      <c r="G72" s="38">
        <v>4</v>
      </c>
      <c r="H72" s="53">
        <v>786736</v>
      </c>
      <c r="I72" s="39">
        <v>53</v>
      </c>
      <c r="J72" s="88">
        <v>855855.4</v>
      </c>
      <c r="K72" s="39">
        <v>4</v>
      </c>
      <c r="L72" s="91">
        <v>67500</v>
      </c>
      <c r="M72" s="39">
        <v>1</v>
      </c>
      <c r="N72" s="53">
        <v>87000</v>
      </c>
      <c r="O72" s="39">
        <v>3</v>
      </c>
      <c r="P72" s="91">
        <v>175000</v>
      </c>
      <c r="Q72" s="39">
        <v>1</v>
      </c>
      <c r="R72" s="53">
        <v>250000</v>
      </c>
      <c r="S72" s="39">
        <v>0</v>
      </c>
      <c r="T72" s="91">
        <v>0</v>
      </c>
      <c r="U72" s="39">
        <v>0</v>
      </c>
      <c r="V72" s="94">
        <v>0</v>
      </c>
      <c r="W72" s="39">
        <v>0</v>
      </c>
      <c r="X72" s="77">
        <v>0</v>
      </c>
      <c r="Y72" s="73">
        <v>86</v>
      </c>
      <c r="Z72" s="57">
        <v>8211268.22</v>
      </c>
    </row>
    <row r="73" spans="1:26" s="11" customFormat="1" ht="24.75" customHeight="1" thickBot="1">
      <c r="A73" s="29" t="s">
        <v>15</v>
      </c>
      <c r="B73" s="40">
        <v>11</v>
      </c>
      <c r="C73" s="92">
        <v>2966677.25</v>
      </c>
      <c r="D73" s="40">
        <v>6</v>
      </c>
      <c r="E73" s="92">
        <v>1884700</v>
      </c>
      <c r="F73" s="40">
        <v>0</v>
      </c>
      <c r="G73" s="41">
        <v>0</v>
      </c>
      <c r="H73" s="98">
        <v>0</v>
      </c>
      <c r="I73" s="40">
        <v>19</v>
      </c>
      <c r="J73" s="89">
        <v>337035.45</v>
      </c>
      <c r="K73" s="40">
        <v>1</v>
      </c>
      <c r="L73" s="92">
        <v>19500</v>
      </c>
      <c r="M73" s="40">
        <v>0</v>
      </c>
      <c r="N73" s="98">
        <v>0</v>
      </c>
      <c r="O73" s="40">
        <v>4</v>
      </c>
      <c r="P73" s="92">
        <v>192250</v>
      </c>
      <c r="Q73" s="40">
        <v>0</v>
      </c>
      <c r="R73" s="98">
        <v>0</v>
      </c>
      <c r="S73" s="40">
        <v>1</v>
      </c>
      <c r="T73" s="98">
        <v>250000</v>
      </c>
      <c r="U73" s="40">
        <v>0</v>
      </c>
      <c r="V73" s="95">
        <v>0</v>
      </c>
      <c r="W73" s="40">
        <v>0</v>
      </c>
      <c r="X73" s="78">
        <v>0</v>
      </c>
      <c r="Y73" s="73">
        <f t="shared" si="6"/>
        <v>42</v>
      </c>
      <c r="Z73" s="57">
        <f t="shared" si="7"/>
        <v>5650162.7</v>
      </c>
    </row>
    <row r="74" spans="1:26" s="11" customFormat="1" ht="24.75" customHeight="1" thickBot="1">
      <c r="A74" s="17" t="s">
        <v>16</v>
      </c>
      <c r="B74" s="36">
        <v>92</v>
      </c>
      <c r="C74" s="54">
        <v>26564165</v>
      </c>
      <c r="D74" s="36">
        <v>118</v>
      </c>
      <c r="E74" s="54">
        <v>31603798</v>
      </c>
      <c r="F74" s="36">
        <v>3</v>
      </c>
      <c r="G74" s="37">
        <v>9</v>
      </c>
      <c r="H74" s="54">
        <v>3336736</v>
      </c>
      <c r="I74" s="36">
        <v>372</v>
      </c>
      <c r="J74" s="54">
        <v>4830695.04</v>
      </c>
      <c r="K74" s="36">
        <v>39</v>
      </c>
      <c r="L74" s="54">
        <v>710266</v>
      </c>
      <c r="M74" s="36">
        <v>3</v>
      </c>
      <c r="N74" s="54">
        <v>1620500</v>
      </c>
      <c r="O74" s="36">
        <v>37</v>
      </c>
      <c r="P74" s="55">
        <v>2794807</v>
      </c>
      <c r="Q74" s="36">
        <v>3</v>
      </c>
      <c r="R74" s="54">
        <v>5281601</v>
      </c>
      <c r="S74" s="36">
        <v>21</v>
      </c>
      <c r="T74" s="54">
        <v>2420679</v>
      </c>
      <c r="U74" s="36">
        <v>0</v>
      </c>
      <c r="V74" s="96">
        <v>0</v>
      </c>
      <c r="W74" s="36">
        <v>2</v>
      </c>
      <c r="X74" s="54">
        <v>1200000</v>
      </c>
      <c r="Y74" s="18">
        <v>692</v>
      </c>
      <c r="Z74" s="58">
        <v>80363249</v>
      </c>
    </row>
    <row r="75" ht="24.75" customHeight="1"/>
    <row r="76" ht="24.75" customHeight="1"/>
    <row r="77" ht="24.75" customHeight="1"/>
    <row r="78" spans="1:7" ht="21" customHeight="1">
      <c r="A78" s="24" t="s">
        <v>62</v>
      </c>
      <c r="B78" s="3"/>
      <c r="C78" s="2"/>
      <c r="D78" s="3"/>
      <c r="E78" s="2" t="s">
        <v>49</v>
      </c>
      <c r="F78" s="3"/>
      <c r="G78" s="5"/>
    </row>
    <row r="79" ht="6.75" customHeight="1" thickBot="1"/>
    <row r="80" spans="1:26" s="11" customFormat="1" ht="24.75" customHeight="1">
      <c r="A80" s="74" t="s">
        <v>68</v>
      </c>
      <c r="B80" s="196" t="s">
        <v>0</v>
      </c>
      <c r="C80" s="202"/>
      <c r="D80" s="196" t="s">
        <v>41</v>
      </c>
      <c r="E80" s="202"/>
      <c r="F80" s="196" t="s">
        <v>35</v>
      </c>
      <c r="G80" s="201"/>
      <c r="H80" s="202"/>
      <c r="I80" s="196" t="s">
        <v>34</v>
      </c>
      <c r="J80" s="202"/>
      <c r="K80" s="8"/>
      <c r="L80" s="6"/>
      <c r="M80" s="8"/>
      <c r="N80" s="6"/>
      <c r="O80" s="196" t="s">
        <v>31</v>
      </c>
      <c r="P80" s="202"/>
      <c r="Q80" s="8"/>
      <c r="R80" s="6"/>
      <c r="S80" s="196" t="s">
        <v>38</v>
      </c>
      <c r="T80" s="202"/>
      <c r="U80" s="8"/>
      <c r="V80" s="6"/>
      <c r="W80" s="196" t="s">
        <v>39</v>
      </c>
      <c r="X80" s="202"/>
      <c r="Y80" s="72"/>
      <c r="Z80" s="10"/>
    </row>
    <row r="81" spans="1:26" s="11" customFormat="1" ht="24.75" customHeight="1">
      <c r="A81" s="75"/>
      <c r="B81" s="190" t="s">
        <v>36</v>
      </c>
      <c r="C81" s="191"/>
      <c r="D81" s="192" t="s">
        <v>34</v>
      </c>
      <c r="E81" s="203"/>
      <c r="F81" s="193" t="s">
        <v>42</v>
      </c>
      <c r="G81" s="194"/>
      <c r="H81" s="195"/>
      <c r="I81" s="190" t="s">
        <v>33</v>
      </c>
      <c r="J81" s="191"/>
      <c r="K81" s="190" t="s">
        <v>32</v>
      </c>
      <c r="L81" s="191"/>
      <c r="M81" s="190" t="s">
        <v>31</v>
      </c>
      <c r="N81" s="191"/>
      <c r="O81" s="190" t="s">
        <v>33</v>
      </c>
      <c r="P81" s="191"/>
      <c r="Q81" s="190" t="s">
        <v>37</v>
      </c>
      <c r="R81" s="191"/>
      <c r="S81" s="190" t="s">
        <v>33</v>
      </c>
      <c r="T81" s="191"/>
      <c r="U81" s="190" t="s">
        <v>39</v>
      </c>
      <c r="V81" s="191"/>
      <c r="W81" s="190" t="s">
        <v>33</v>
      </c>
      <c r="X81" s="191"/>
      <c r="Y81" s="190" t="s">
        <v>63</v>
      </c>
      <c r="Z81" s="191"/>
    </row>
    <row r="82" spans="1:26" s="11" customFormat="1" ht="24.75" customHeight="1" thickBot="1">
      <c r="A82" s="76"/>
      <c r="B82" s="83" t="s">
        <v>1</v>
      </c>
      <c r="C82" s="14" t="s">
        <v>2</v>
      </c>
      <c r="D82" s="83" t="s">
        <v>1</v>
      </c>
      <c r="E82" s="14" t="s">
        <v>2</v>
      </c>
      <c r="F82" s="84" t="s">
        <v>3</v>
      </c>
      <c r="G82" s="85" t="s">
        <v>40</v>
      </c>
      <c r="H82" s="86" t="s">
        <v>2</v>
      </c>
      <c r="I82" s="83" t="s">
        <v>1</v>
      </c>
      <c r="J82" s="14" t="s">
        <v>2</v>
      </c>
      <c r="K82" s="83" t="s">
        <v>1</v>
      </c>
      <c r="L82" s="14" t="s">
        <v>2</v>
      </c>
      <c r="M82" s="83" t="s">
        <v>1</v>
      </c>
      <c r="N82" s="14" t="s">
        <v>2</v>
      </c>
      <c r="O82" s="83" t="s">
        <v>1</v>
      </c>
      <c r="P82" s="14" t="s">
        <v>2</v>
      </c>
      <c r="Q82" s="83" t="s">
        <v>1</v>
      </c>
      <c r="R82" s="14" t="s">
        <v>2</v>
      </c>
      <c r="S82" s="83" t="s">
        <v>1</v>
      </c>
      <c r="T82" s="14" t="s">
        <v>2</v>
      </c>
      <c r="U82" s="83" t="s">
        <v>1</v>
      </c>
      <c r="V82" s="14" t="s">
        <v>2</v>
      </c>
      <c r="W82" s="83" t="s">
        <v>1</v>
      </c>
      <c r="X82" s="14" t="s">
        <v>2</v>
      </c>
      <c r="Y82" s="79" t="s">
        <v>3</v>
      </c>
      <c r="Z82" s="14" t="s">
        <v>2</v>
      </c>
    </row>
    <row r="83" spans="1:26" s="11" customFormat="1" ht="24.75" customHeight="1">
      <c r="A83" s="27" t="s">
        <v>4</v>
      </c>
      <c r="B83" s="80">
        <v>10</v>
      </c>
      <c r="C83" s="90">
        <v>2681555.74</v>
      </c>
      <c r="D83" s="80">
        <v>3</v>
      </c>
      <c r="E83" s="90">
        <v>1637485</v>
      </c>
      <c r="F83" s="80">
        <v>0</v>
      </c>
      <c r="G83" s="82">
        <v>0</v>
      </c>
      <c r="H83" s="97">
        <v>0</v>
      </c>
      <c r="I83" s="80">
        <v>27</v>
      </c>
      <c r="J83" s="87">
        <v>358676.45</v>
      </c>
      <c r="K83" s="80">
        <v>2</v>
      </c>
      <c r="L83" s="90">
        <v>30500</v>
      </c>
      <c r="M83" s="80">
        <v>0</v>
      </c>
      <c r="N83" s="97">
        <v>0</v>
      </c>
      <c r="O83" s="80">
        <v>4</v>
      </c>
      <c r="P83" s="90">
        <v>551432.08</v>
      </c>
      <c r="Q83" s="80">
        <v>0</v>
      </c>
      <c r="R83" s="97">
        <v>0</v>
      </c>
      <c r="S83" s="80">
        <v>0</v>
      </c>
      <c r="T83" s="97">
        <v>0</v>
      </c>
      <c r="U83" s="80">
        <v>0</v>
      </c>
      <c r="V83" s="93">
        <v>0</v>
      </c>
      <c r="W83" s="80">
        <v>0</v>
      </c>
      <c r="X83" s="97">
        <v>0</v>
      </c>
      <c r="Y83" s="73">
        <f>SUM(B83,D83,F83,I83,K83,M83,O83,Q83,S83,U83,W83)</f>
        <v>46</v>
      </c>
      <c r="Z83" s="57">
        <f>SUM(C83,E83,H83,J83,L83,N83,P83,R83,T83,V83,X83)</f>
        <v>5259649.2700000005</v>
      </c>
    </row>
    <row r="84" spans="1:26" s="11" customFormat="1" ht="24.75" customHeight="1">
      <c r="A84" s="28" t="s">
        <v>5</v>
      </c>
      <c r="B84" s="39">
        <v>3</v>
      </c>
      <c r="C84" s="91">
        <v>1158000</v>
      </c>
      <c r="D84" s="39">
        <v>0</v>
      </c>
      <c r="E84" s="53">
        <v>0</v>
      </c>
      <c r="F84" s="39">
        <v>0</v>
      </c>
      <c r="G84" s="38">
        <v>0</v>
      </c>
      <c r="H84" s="53">
        <v>0</v>
      </c>
      <c r="I84" s="39">
        <v>27</v>
      </c>
      <c r="J84" s="88">
        <v>668604.9</v>
      </c>
      <c r="K84" s="39">
        <v>5</v>
      </c>
      <c r="L84" s="91">
        <v>137500</v>
      </c>
      <c r="M84" s="39">
        <v>0</v>
      </c>
      <c r="N84" s="53">
        <v>0</v>
      </c>
      <c r="O84" s="39">
        <v>1</v>
      </c>
      <c r="P84" s="91">
        <v>50000</v>
      </c>
      <c r="Q84" s="39">
        <v>0</v>
      </c>
      <c r="R84" s="53">
        <v>0</v>
      </c>
      <c r="S84" s="39">
        <v>0</v>
      </c>
      <c r="T84" s="53">
        <v>0</v>
      </c>
      <c r="U84" s="39">
        <v>0</v>
      </c>
      <c r="V84" s="94">
        <v>0</v>
      </c>
      <c r="W84" s="39">
        <v>2</v>
      </c>
      <c r="X84" s="77">
        <v>2000</v>
      </c>
      <c r="Y84" s="73">
        <f>SUM(B84,D84,F84,I84,K84,M84,O84,Q84,S84,U84,W84)</f>
        <v>38</v>
      </c>
      <c r="Z84" s="59">
        <f>SUM(C84,E84,H84,J84,L84,N84,P84,R84,T84,V84,X84)</f>
        <v>2016104.9</v>
      </c>
    </row>
    <row r="85" spans="1:26" s="11" customFormat="1" ht="24.75" customHeight="1">
      <c r="A85" s="28" t="s">
        <v>6</v>
      </c>
      <c r="B85" s="39">
        <v>8</v>
      </c>
      <c r="C85" s="91">
        <v>2293654</v>
      </c>
      <c r="D85" s="39">
        <v>2</v>
      </c>
      <c r="E85" s="91">
        <v>442000</v>
      </c>
      <c r="F85" s="39">
        <v>12</v>
      </c>
      <c r="G85" s="38">
        <v>12</v>
      </c>
      <c r="H85" s="91">
        <v>2045856</v>
      </c>
      <c r="I85" s="39">
        <v>16</v>
      </c>
      <c r="J85" s="88">
        <v>211982</v>
      </c>
      <c r="K85" s="39">
        <v>1</v>
      </c>
      <c r="L85" s="91">
        <v>10000</v>
      </c>
      <c r="M85" s="101">
        <v>0</v>
      </c>
      <c r="N85" s="53">
        <v>0</v>
      </c>
      <c r="O85" s="39">
        <v>5</v>
      </c>
      <c r="P85" s="91">
        <v>652680</v>
      </c>
      <c r="Q85" s="39">
        <v>0</v>
      </c>
      <c r="R85" s="53">
        <v>0</v>
      </c>
      <c r="S85" s="39">
        <v>2</v>
      </c>
      <c r="T85" s="91">
        <v>195000</v>
      </c>
      <c r="U85" s="39">
        <v>0</v>
      </c>
      <c r="V85" s="53">
        <v>0</v>
      </c>
      <c r="W85" s="39">
        <v>0</v>
      </c>
      <c r="X85" s="77">
        <v>0</v>
      </c>
      <c r="Y85" s="73">
        <f aca="true" t="shared" si="8" ref="Y85:Y94">SUM(B85,D85,F85,I85,K85,M85,O85,Q85,S85,U85,W85)</f>
        <v>46</v>
      </c>
      <c r="Z85" s="59">
        <f aca="true" t="shared" si="9" ref="Z85:Z94">SUM(C85,E85,H85,J85,L85,N85,P85,R85,T85,V85,X85)</f>
        <v>5851172</v>
      </c>
    </row>
    <row r="86" spans="1:29" s="11" customFormat="1" ht="24.75" customHeight="1">
      <c r="A86" s="28" t="s">
        <v>7</v>
      </c>
      <c r="B86" s="39">
        <v>8</v>
      </c>
      <c r="C86" s="91">
        <v>3154609.61</v>
      </c>
      <c r="D86" s="39">
        <v>2</v>
      </c>
      <c r="E86" s="91">
        <v>735000</v>
      </c>
      <c r="F86" s="39">
        <v>0</v>
      </c>
      <c r="G86" s="38">
        <v>0</v>
      </c>
      <c r="H86" s="53">
        <v>0</v>
      </c>
      <c r="I86" s="39">
        <v>28</v>
      </c>
      <c r="J86" s="88">
        <v>343273.72</v>
      </c>
      <c r="K86" s="39">
        <v>8</v>
      </c>
      <c r="L86" s="91">
        <v>213600</v>
      </c>
      <c r="M86" s="39">
        <v>0</v>
      </c>
      <c r="N86" s="53">
        <v>0</v>
      </c>
      <c r="O86" s="39">
        <v>3</v>
      </c>
      <c r="P86" s="91">
        <v>577000</v>
      </c>
      <c r="Q86" s="39">
        <v>1</v>
      </c>
      <c r="R86" s="53">
        <v>500000</v>
      </c>
      <c r="S86" s="39">
        <v>1</v>
      </c>
      <c r="T86" s="53">
        <v>30000</v>
      </c>
      <c r="U86" s="39">
        <v>0</v>
      </c>
      <c r="V86" s="94">
        <v>0</v>
      </c>
      <c r="W86" s="39">
        <v>1</v>
      </c>
      <c r="X86" s="77">
        <v>20805675</v>
      </c>
      <c r="Y86" s="73">
        <f t="shared" si="8"/>
        <v>52</v>
      </c>
      <c r="Z86" s="59">
        <f t="shared" si="9"/>
        <v>26359158.33</v>
      </c>
      <c r="AC86" s="11" t="s">
        <v>64</v>
      </c>
    </row>
    <row r="87" spans="1:26" s="11" customFormat="1" ht="24.75" customHeight="1">
      <c r="A87" s="28" t="s">
        <v>8</v>
      </c>
      <c r="B87" s="39">
        <v>13</v>
      </c>
      <c r="C87" s="91">
        <v>3736843.7</v>
      </c>
      <c r="D87" s="39">
        <v>6</v>
      </c>
      <c r="E87" s="91">
        <v>2116856.4</v>
      </c>
      <c r="F87" s="39">
        <v>4</v>
      </c>
      <c r="G87" s="38">
        <v>4</v>
      </c>
      <c r="H87" s="53">
        <v>535100</v>
      </c>
      <c r="I87" s="39">
        <v>28</v>
      </c>
      <c r="J87" s="88">
        <v>340425.47</v>
      </c>
      <c r="K87" s="39">
        <v>2</v>
      </c>
      <c r="L87" s="91">
        <v>33500</v>
      </c>
      <c r="M87" s="39">
        <v>0</v>
      </c>
      <c r="N87" s="53">
        <v>0</v>
      </c>
      <c r="O87" s="39">
        <v>11</v>
      </c>
      <c r="P87" s="91">
        <v>1500500</v>
      </c>
      <c r="Q87" s="39">
        <v>0</v>
      </c>
      <c r="R87" s="53">
        <v>0</v>
      </c>
      <c r="S87" s="39">
        <v>0</v>
      </c>
      <c r="T87" s="53">
        <v>0</v>
      </c>
      <c r="U87" s="39">
        <v>0</v>
      </c>
      <c r="V87" s="94">
        <v>0</v>
      </c>
      <c r="W87" s="39">
        <v>1</v>
      </c>
      <c r="X87" s="77">
        <v>22299.27</v>
      </c>
      <c r="Y87" s="73">
        <f t="shared" si="8"/>
        <v>65</v>
      </c>
      <c r="Z87" s="59">
        <f t="shared" si="9"/>
        <v>8285524.839999999</v>
      </c>
    </row>
    <row r="88" spans="1:26" s="11" customFormat="1" ht="24.75" customHeight="1">
      <c r="A88" s="28" t="s">
        <v>9</v>
      </c>
      <c r="B88" s="39">
        <v>8</v>
      </c>
      <c r="C88" s="91">
        <v>1957699</v>
      </c>
      <c r="D88" s="39">
        <v>8</v>
      </c>
      <c r="E88" s="91">
        <v>2325270.36</v>
      </c>
      <c r="F88" s="39">
        <v>0</v>
      </c>
      <c r="G88" s="38">
        <v>0</v>
      </c>
      <c r="H88" s="53">
        <v>0</v>
      </c>
      <c r="I88" s="39">
        <v>24</v>
      </c>
      <c r="J88" s="88">
        <v>243220.5</v>
      </c>
      <c r="K88" s="39">
        <v>10</v>
      </c>
      <c r="L88" s="91">
        <v>231686.4</v>
      </c>
      <c r="M88" s="39">
        <v>1</v>
      </c>
      <c r="N88" s="53">
        <v>405000</v>
      </c>
      <c r="O88" s="39">
        <v>7</v>
      </c>
      <c r="P88" s="91">
        <v>448615.13</v>
      </c>
      <c r="Q88" s="39">
        <v>1</v>
      </c>
      <c r="R88" s="91">
        <v>5968897</v>
      </c>
      <c r="S88" s="39">
        <v>3</v>
      </c>
      <c r="T88" s="91">
        <v>143200</v>
      </c>
      <c r="U88" s="39">
        <v>0</v>
      </c>
      <c r="V88" s="94">
        <v>0</v>
      </c>
      <c r="W88" s="39">
        <v>0</v>
      </c>
      <c r="X88" s="77">
        <v>0</v>
      </c>
      <c r="Y88" s="73">
        <f t="shared" si="8"/>
        <v>62</v>
      </c>
      <c r="Z88" s="59">
        <f t="shared" si="9"/>
        <v>11723588.39</v>
      </c>
    </row>
    <row r="89" spans="1:26" s="11" customFormat="1" ht="24.75" customHeight="1">
      <c r="A89" s="28" t="s">
        <v>10</v>
      </c>
      <c r="B89" s="39">
        <v>20</v>
      </c>
      <c r="C89" s="91">
        <v>6224525.18</v>
      </c>
      <c r="D89" s="39">
        <v>8</v>
      </c>
      <c r="E89" s="91">
        <v>2493100</v>
      </c>
      <c r="F89" s="39">
        <v>0</v>
      </c>
      <c r="G89" s="38">
        <v>0</v>
      </c>
      <c r="H89" s="91">
        <v>0</v>
      </c>
      <c r="I89" s="39">
        <v>37</v>
      </c>
      <c r="J89" s="88">
        <v>273150</v>
      </c>
      <c r="K89" s="39">
        <v>11</v>
      </c>
      <c r="L89" s="91">
        <v>181418.2</v>
      </c>
      <c r="M89" s="39">
        <v>0</v>
      </c>
      <c r="N89" s="53">
        <v>0</v>
      </c>
      <c r="O89" s="39">
        <v>7</v>
      </c>
      <c r="P89" s="91">
        <v>165595.35</v>
      </c>
      <c r="Q89" s="39">
        <v>0</v>
      </c>
      <c r="R89" s="53">
        <v>0</v>
      </c>
      <c r="S89" s="39">
        <v>2</v>
      </c>
      <c r="T89" s="53">
        <v>205000</v>
      </c>
      <c r="U89" s="39">
        <v>0</v>
      </c>
      <c r="V89" s="94">
        <v>0</v>
      </c>
      <c r="W89" s="39">
        <v>0</v>
      </c>
      <c r="X89" s="77">
        <v>0</v>
      </c>
      <c r="Y89" s="73">
        <f t="shared" si="8"/>
        <v>85</v>
      </c>
      <c r="Z89" s="59">
        <f t="shared" si="9"/>
        <v>9542788.729999999</v>
      </c>
    </row>
    <row r="90" spans="1:26" s="11" customFormat="1" ht="24.75" customHeight="1">
      <c r="A90" s="28" t="s">
        <v>11</v>
      </c>
      <c r="B90" s="39">
        <v>15</v>
      </c>
      <c r="C90" s="91">
        <v>4457679.91</v>
      </c>
      <c r="D90" s="39">
        <v>4</v>
      </c>
      <c r="E90" s="91">
        <v>823000</v>
      </c>
      <c r="F90" s="39">
        <v>10</v>
      </c>
      <c r="G90" s="38">
        <v>10</v>
      </c>
      <c r="H90" s="53">
        <v>1347750</v>
      </c>
      <c r="I90" s="39">
        <v>42</v>
      </c>
      <c r="J90" s="88">
        <v>442021.62</v>
      </c>
      <c r="K90" s="39">
        <v>6</v>
      </c>
      <c r="L90" s="91">
        <v>165000</v>
      </c>
      <c r="M90" s="39">
        <v>0</v>
      </c>
      <c r="N90" s="53">
        <v>0</v>
      </c>
      <c r="O90" s="39">
        <v>5</v>
      </c>
      <c r="P90" s="91">
        <v>415871</v>
      </c>
      <c r="Q90" s="39">
        <v>0</v>
      </c>
      <c r="R90" s="91">
        <v>0</v>
      </c>
      <c r="S90" s="39">
        <v>1</v>
      </c>
      <c r="T90" s="91">
        <v>500</v>
      </c>
      <c r="U90" s="39">
        <v>0</v>
      </c>
      <c r="V90" s="94">
        <v>0</v>
      </c>
      <c r="W90" s="39">
        <v>0</v>
      </c>
      <c r="X90" s="77">
        <v>0</v>
      </c>
      <c r="Y90" s="73">
        <f t="shared" si="8"/>
        <v>83</v>
      </c>
      <c r="Z90" s="59">
        <f t="shared" si="9"/>
        <v>7651822.53</v>
      </c>
    </row>
    <row r="91" spans="1:26" s="11" customFormat="1" ht="24.75" customHeight="1">
      <c r="A91" s="28" t="s">
        <v>12</v>
      </c>
      <c r="B91" s="39">
        <v>3</v>
      </c>
      <c r="C91" s="91">
        <v>1162075</v>
      </c>
      <c r="D91" s="39">
        <v>6</v>
      </c>
      <c r="E91" s="91">
        <v>2371290</v>
      </c>
      <c r="F91" s="39">
        <v>2</v>
      </c>
      <c r="G91" s="38">
        <v>2</v>
      </c>
      <c r="H91" s="91">
        <v>271200</v>
      </c>
      <c r="I91" s="39">
        <v>17</v>
      </c>
      <c r="J91" s="88">
        <v>197292.5</v>
      </c>
      <c r="K91" s="39">
        <v>9</v>
      </c>
      <c r="L91" s="91">
        <v>225636.06</v>
      </c>
      <c r="M91" s="39">
        <v>1</v>
      </c>
      <c r="N91" s="53">
        <v>1809000</v>
      </c>
      <c r="O91" s="39">
        <v>5</v>
      </c>
      <c r="P91" s="91">
        <v>653000</v>
      </c>
      <c r="Q91" s="39">
        <v>0</v>
      </c>
      <c r="R91" s="53">
        <v>0</v>
      </c>
      <c r="S91" s="39">
        <v>0</v>
      </c>
      <c r="T91" s="53">
        <v>0</v>
      </c>
      <c r="U91" s="39">
        <v>0</v>
      </c>
      <c r="V91" s="94">
        <v>0</v>
      </c>
      <c r="W91" s="39">
        <v>0</v>
      </c>
      <c r="X91" s="77">
        <v>0</v>
      </c>
      <c r="Y91" s="73">
        <f t="shared" si="8"/>
        <v>43</v>
      </c>
      <c r="Z91" s="59">
        <f t="shared" si="9"/>
        <v>6689493.56</v>
      </c>
    </row>
    <row r="92" spans="1:26" s="11" customFormat="1" ht="24.75" customHeight="1">
      <c r="A92" s="28" t="s">
        <v>13</v>
      </c>
      <c r="B92" s="39">
        <v>13</v>
      </c>
      <c r="C92" s="91">
        <v>4073084.75</v>
      </c>
      <c r="D92" s="39">
        <v>6</v>
      </c>
      <c r="E92" s="91">
        <v>1120000</v>
      </c>
      <c r="F92" s="39">
        <v>1</v>
      </c>
      <c r="G92" s="38">
        <v>4</v>
      </c>
      <c r="H92" s="53">
        <v>758155</v>
      </c>
      <c r="I92" s="39">
        <v>17</v>
      </c>
      <c r="J92" s="100">
        <v>326440</v>
      </c>
      <c r="K92" s="39">
        <v>2</v>
      </c>
      <c r="L92" s="91">
        <v>30183.24</v>
      </c>
      <c r="M92" s="39">
        <v>0</v>
      </c>
      <c r="N92" s="53">
        <v>0</v>
      </c>
      <c r="O92" s="39">
        <v>5</v>
      </c>
      <c r="P92" s="91">
        <v>569276</v>
      </c>
      <c r="Q92" s="39">
        <v>0</v>
      </c>
      <c r="R92" s="53">
        <v>0</v>
      </c>
      <c r="S92" s="39">
        <v>4</v>
      </c>
      <c r="T92" s="91">
        <v>170000</v>
      </c>
      <c r="U92" s="39">
        <v>0</v>
      </c>
      <c r="V92" s="94">
        <v>0</v>
      </c>
      <c r="W92" s="39">
        <v>0</v>
      </c>
      <c r="X92" s="77">
        <v>0</v>
      </c>
      <c r="Y92" s="73">
        <f t="shared" si="8"/>
        <v>48</v>
      </c>
      <c r="Z92" s="59">
        <f t="shared" si="9"/>
        <v>7047138.99</v>
      </c>
    </row>
    <row r="93" spans="1:26" s="11" customFormat="1" ht="24.75" customHeight="1">
      <c r="A93" s="28" t="s">
        <v>14</v>
      </c>
      <c r="B93" s="39">
        <v>4</v>
      </c>
      <c r="C93" s="91">
        <v>1170098</v>
      </c>
      <c r="D93" s="39">
        <v>16</v>
      </c>
      <c r="E93" s="91">
        <v>4208316.25</v>
      </c>
      <c r="F93" s="39">
        <v>0</v>
      </c>
      <c r="G93" s="38">
        <v>0</v>
      </c>
      <c r="H93" s="53">
        <v>0</v>
      </c>
      <c r="I93" s="39">
        <v>36</v>
      </c>
      <c r="J93" s="88">
        <v>319053.16</v>
      </c>
      <c r="K93" s="39">
        <v>10</v>
      </c>
      <c r="L93" s="91">
        <v>187000</v>
      </c>
      <c r="M93" s="39">
        <v>0</v>
      </c>
      <c r="N93" s="53">
        <v>0</v>
      </c>
      <c r="O93" s="39">
        <v>3</v>
      </c>
      <c r="P93" s="91">
        <v>230000</v>
      </c>
      <c r="Q93" s="39">
        <v>1</v>
      </c>
      <c r="R93" s="53">
        <v>300000</v>
      </c>
      <c r="S93" s="39">
        <v>1</v>
      </c>
      <c r="T93" s="91">
        <v>500</v>
      </c>
      <c r="U93" s="39">
        <v>0</v>
      </c>
      <c r="V93" s="94">
        <v>0</v>
      </c>
      <c r="W93" s="39">
        <v>0</v>
      </c>
      <c r="X93" s="77">
        <v>0</v>
      </c>
      <c r="Y93" s="73">
        <f t="shared" si="8"/>
        <v>71</v>
      </c>
      <c r="Z93" s="59">
        <f t="shared" si="9"/>
        <v>6414967.41</v>
      </c>
    </row>
    <row r="94" spans="1:26" s="11" customFormat="1" ht="24.75" customHeight="1" thickBot="1">
      <c r="A94" s="29" t="s">
        <v>15</v>
      </c>
      <c r="B94" s="40">
        <v>10</v>
      </c>
      <c r="C94" s="92">
        <v>2614005</v>
      </c>
      <c r="D94" s="40">
        <v>12</v>
      </c>
      <c r="E94" s="92">
        <v>3421772.2</v>
      </c>
      <c r="F94" s="40">
        <v>0</v>
      </c>
      <c r="G94" s="41">
        <v>0</v>
      </c>
      <c r="H94" s="98">
        <v>0</v>
      </c>
      <c r="I94" s="40">
        <v>3</v>
      </c>
      <c r="J94" s="89">
        <v>30000</v>
      </c>
      <c r="K94" s="40">
        <v>1</v>
      </c>
      <c r="L94" s="92">
        <v>20000</v>
      </c>
      <c r="M94" s="40">
        <v>0</v>
      </c>
      <c r="N94" s="98">
        <v>0</v>
      </c>
      <c r="O94" s="40">
        <v>2</v>
      </c>
      <c r="P94" s="92">
        <v>125000</v>
      </c>
      <c r="Q94" s="40">
        <v>0</v>
      </c>
      <c r="R94" s="98">
        <v>0</v>
      </c>
      <c r="S94" s="40">
        <v>1</v>
      </c>
      <c r="T94" s="98">
        <v>27000</v>
      </c>
      <c r="U94" s="40">
        <v>0</v>
      </c>
      <c r="V94" s="95">
        <v>0</v>
      </c>
      <c r="W94" s="40">
        <v>0</v>
      </c>
      <c r="X94" s="78">
        <v>0</v>
      </c>
      <c r="Y94" s="73">
        <f t="shared" si="8"/>
        <v>29</v>
      </c>
      <c r="Z94" s="71">
        <f t="shared" si="9"/>
        <v>6237777.2</v>
      </c>
    </row>
    <row r="95" spans="1:26" s="11" customFormat="1" ht="24.75" customHeight="1" thickBot="1">
      <c r="A95" s="17" t="s">
        <v>16</v>
      </c>
      <c r="B95" s="36">
        <f>SUM(B83:B94)</f>
        <v>115</v>
      </c>
      <c r="C95" s="54">
        <f aca="true" t="shared" si="10" ref="C95:Z95">SUM(C83:C94)</f>
        <v>34683829.89</v>
      </c>
      <c r="D95" s="36">
        <f t="shared" si="10"/>
        <v>73</v>
      </c>
      <c r="E95" s="54">
        <f t="shared" si="10"/>
        <v>21694090.209999997</v>
      </c>
      <c r="F95" s="36">
        <f t="shared" si="10"/>
        <v>29</v>
      </c>
      <c r="G95" s="37">
        <f t="shared" si="10"/>
        <v>32</v>
      </c>
      <c r="H95" s="54">
        <f t="shared" si="10"/>
        <v>4958061</v>
      </c>
      <c r="I95" s="36">
        <f t="shared" si="10"/>
        <v>302</v>
      </c>
      <c r="J95" s="54">
        <f t="shared" si="10"/>
        <v>3754140.3200000003</v>
      </c>
      <c r="K95" s="36">
        <f t="shared" si="10"/>
        <v>67</v>
      </c>
      <c r="L95" s="54">
        <f t="shared" si="10"/>
        <v>1466023.9000000001</v>
      </c>
      <c r="M95" s="36">
        <f t="shared" si="10"/>
        <v>2</v>
      </c>
      <c r="N95" s="54">
        <f t="shared" si="10"/>
        <v>2214000</v>
      </c>
      <c r="O95" s="36">
        <f t="shared" si="10"/>
        <v>58</v>
      </c>
      <c r="P95" s="55">
        <f t="shared" si="10"/>
        <v>5938969.5600000005</v>
      </c>
      <c r="Q95" s="36">
        <f t="shared" si="10"/>
        <v>3</v>
      </c>
      <c r="R95" s="54">
        <f t="shared" si="10"/>
        <v>6768897</v>
      </c>
      <c r="S95" s="36">
        <f t="shared" si="10"/>
        <v>15</v>
      </c>
      <c r="T95" s="54">
        <f t="shared" si="10"/>
        <v>771200</v>
      </c>
      <c r="U95" s="36">
        <f t="shared" si="10"/>
        <v>0</v>
      </c>
      <c r="V95" s="96">
        <f t="shared" si="10"/>
        <v>0</v>
      </c>
      <c r="W95" s="36">
        <f t="shared" si="10"/>
        <v>4</v>
      </c>
      <c r="X95" s="54">
        <f t="shared" si="10"/>
        <v>20829974.27</v>
      </c>
      <c r="Y95" s="18">
        <f t="shared" si="10"/>
        <v>668</v>
      </c>
      <c r="Z95" s="58">
        <f t="shared" si="10"/>
        <v>103079186.14999999</v>
      </c>
    </row>
    <row r="96" spans="1:28" s="11" customFormat="1" ht="24.75" customHeight="1">
      <c r="A96" s="19"/>
      <c r="B96" s="20"/>
      <c r="C96" s="26"/>
      <c r="D96" s="20"/>
      <c r="E96" s="21"/>
      <c r="F96" s="20"/>
      <c r="G96" s="20"/>
      <c r="H96" s="21"/>
      <c r="I96" s="20"/>
      <c r="J96" s="21"/>
      <c r="K96" s="20"/>
      <c r="L96" s="21"/>
      <c r="M96" s="20"/>
      <c r="N96" s="21"/>
      <c r="O96" s="20"/>
      <c r="P96" s="21"/>
      <c r="Q96" s="20"/>
      <c r="R96" s="21"/>
      <c r="S96" s="20"/>
      <c r="T96" s="21"/>
      <c r="U96" s="20"/>
      <c r="V96" s="21"/>
      <c r="W96" s="44"/>
      <c r="X96" s="21"/>
      <c r="Y96" s="20"/>
      <c r="Z96" s="21"/>
      <c r="AB96" s="22"/>
    </row>
    <row r="97" spans="1:28" s="11" customFormat="1" ht="24.75" customHeight="1" thickBot="1">
      <c r="A97" s="19"/>
      <c r="B97" s="20"/>
      <c r="C97" s="26"/>
      <c r="D97" s="20"/>
      <c r="E97" s="21"/>
      <c r="F97" s="20"/>
      <c r="G97" s="20"/>
      <c r="H97" s="21"/>
      <c r="I97" s="20"/>
      <c r="J97" s="21"/>
      <c r="K97" s="20"/>
      <c r="L97" s="21"/>
      <c r="M97" s="20"/>
      <c r="N97" s="21"/>
      <c r="O97" s="20"/>
      <c r="P97" s="21"/>
      <c r="Q97" s="20"/>
      <c r="R97" s="21"/>
      <c r="S97" s="20"/>
      <c r="T97" s="21"/>
      <c r="U97" s="20"/>
      <c r="V97" s="21"/>
      <c r="W97" s="44"/>
      <c r="X97" s="21"/>
      <c r="Y97" s="20"/>
      <c r="Z97" s="21"/>
      <c r="AB97" s="22"/>
    </row>
    <row r="98" spans="1:26" s="11" customFormat="1" ht="24.75" customHeight="1">
      <c r="A98" s="7" t="s">
        <v>55</v>
      </c>
      <c r="B98" s="196" t="s">
        <v>0</v>
      </c>
      <c r="C98" s="202"/>
      <c r="D98" s="196" t="s">
        <v>41</v>
      </c>
      <c r="E98" s="198"/>
      <c r="F98" s="196" t="s">
        <v>35</v>
      </c>
      <c r="G98" s="197"/>
      <c r="H98" s="198"/>
      <c r="I98" s="196" t="s">
        <v>34</v>
      </c>
      <c r="J98" s="202"/>
      <c r="K98" s="8"/>
      <c r="L98" s="6"/>
      <c r="M98" s="8"/>
      <c r="N98" s="6"/>
      <c r="O98" s="196" t="s">
        <v>31</v>
      </c>
      <c r="P98" s="201"/>
      <c r="Q98" s="8"/>
      <c r="R98" s="6"/>
      <c r="S98" s="196" t="s">
        <v>38</v>
      </c>
      <c r="T98" s="202"/>
      <c r="U98" s="8"/>
      <c r="V98" s="6"/>
      <c r="W98" s="196" t="s">
        <v>39</v>
      </c>
      <c r="X98" s="202"/>
      <c r="Y98" s="9"/>
      <c r="Z98" s="10"/>
    </row>
    <row r="99" spans="1:26" s="11" customFormat="1" ht="24.75" customHeight="1">
      <c r="A99" s="12"/>
      <c r="B99" s="190" t="s">
        <v>36</v>
      </c>
      <c r="C99" s="191"/>
      <c r="D99" s="192" t="s">
        <v>34</v>
      </c>
      <c r="E99" s="191"/>
      <c r="F99" s="193" t="s">
        <v>42</v>
      </c>
      <c r="G99" s="194"/>
      <c r="H99" s="195"/>
      <c r="I99" s="190" t="s">
        <v>33</v>
      </c>
      <c r="J99" s="191"/>
      <c r="K99" s="190" t="s">
        <v>32</v>
      </c>
      <c r="L99" s="191"/>
      <c r="M99" s="190" t="s">
        <v>31</v>
      </c>
      <c r="N99" s="191"/>
      <c r="O99" s="190" t="s">
        <v>33</v>
      </c>
      <c r="P99" s="200"/>
      <c r="Q99" s="190" t="s">
        <v>37</v>
      </c>
      <c r="R99" s="191"/>
      <c r="S99" s="190" t="s">
        <v>33</v>
      </c>
      <c r="T99" s="191"/>
      <c r="U99" s="190" t="s">
        <v>39</v>
      </c>
      <c r="V99" s="191"/>
      <c r="W99" s="190" t="s">
        <v>33</v>
      </c>
      <c r="X99" s="191"/>
      <c r="Y99" s="190" t="s">
        <v>56</v>
      </c>
      <c r="Z99" s="199"/>
    </row>
    <row r="100" spans="1:26" s="11" customFormat="1" ht="24.75" customHeight="1" thickBot="1">
      <c r="A100" s="13"/>
      <c r="B100" s="30" t="s">
        <v>1</v>
      </c>
      <c r="C100" s="31" t="s">
        <v>2</v>
      </c>
      <c r="D100" s="30" t="s">
        <v>1</v>
      </c>
      <c r="E100" s="31" t="s">
        <v>2</v>
      </c>
      <c r="F100" s="32" t="s">
        <v>3</v>
      </c>
      <c r="G100" s="33" t="s">
        <v>40</v>
      </c>
      <c r="H100" s="34" t="s">
        <v>2</v>
      </c>
      <c r="I100" s="30" t="s">
        <v>1</v>
      </c>
      <c r="J100" s="31" t="s">
        <v>2</v>
      </c>
      <c r="K100" s="30" t="s">
        <v>1</v>
      </c>
      <c r="L100" s="31" t="s">
        <v>2</v>
      </c>
      <c r="M100" s="30" t="s">
        <v>1</v>
      </c>
      <c r="N100" s="31" t="s">
        <v>2</v>
      </c>
      <c r="O100" s="30" t="s">
        <v>1</v>
      </c>
      <c r="P100" s="35" t="s">
        <v>2</v>
      </c>
      <c r="Q100" s="30" t="s">
        <v>1</v>
      </c>
      <c r="R100" s="31" t="s">
        <v>2</v>
      </c>
      <c r="S100" s="30" t="s">
        <v>1</v>
      </c>
      <c r="T100" s="31" t="s">
        <v>2</v>
      </c>
      <c r="U100" s="30" t="s">
        <v>1</v>
      </c>
      <c r="V100" s="31" t="s">
        <v>2</v>
      </c>
      <c r="W100" s="30" t="s">
        <v>1</v>
      </c>
      <c r="X100" s="31" t="s">
        <v>2</v>
      </c>
      <c r="Y100" s="15" t="s">
        <v>3</v>
      </c>
      <c r="Z100" s="14" t="s">
        <v>2</v>
      </c>
    </row>
    <row r="101" spans="1:26" s="11" customFormat="1" ht="24.75" customHeight="1">
      <c r="A101" s="27" t="s">
        <v>4</v>
      </c>
      <c r="B101" s="80">
        <v>18</v>
      </c>
      <c r="C101" s="90">
        <v>5506753.54</v>
      </c>
      <c r="D101" s="80">
        <v>2</v>
      </c>
      <c r="E101" s="90">
        <v>625000</v>
      </c>
      <c r="F101" s="80">
        <v>8</v>
      </c>
      <c r="G101" s="82">
        <v>8</v>
      </c>
      <c r="H101" s="90">
        <v>1104040</v>
      </c>
      <c r="I101" s="80">
        <v>25</v>
      </c>
      <c r="J101" s="87">
        <v>255700</v>
      </c>
      <c r="K101" s="80">
        <v>1</v>
      </c>
      <c r="L101" s="90">
        <v>12000</v>
      </c>
      <c r="M101" s="80">
        <v>2</v>
      </c>
      <c r="N101" s="97">
        <v>11603637</v>
      </c>
      <c r="O101" s="80">
        <v>3</v>
      </c>
      <c r="P101" s="90">
        <v>444000</v>
      </c>
      <c r="Q101" s="80">
        <v>1</v>
      </c>
      <c r="R101" s="90">
        <v>252000</v>
      </c>
      <c r="S101" s="80">
        <v>2</v>
      </c>
      <c r="T101" s="90">
        <v>65000</v>
      </c>
      <c r="U101" s="80">
        <v>0</v>
      </c>
      <c r="V101" s="93">
        <v>0</v>
      </c>
      <c r="W101" s="80">
        <v>0</v>
      </c>
      <c r="X101" s="81">
        <v>0</v>
      </c>
      <c r="Y101" s="99">
        <f>SUM(B101,D101,F101,I101,K101,M101,O101,Q101,S101,U101,W101)</f>
        <v>62</v>
      </c>
      <c r="Z101" s="56">
        <f>SUM(C101,E101,H101,J101,L101,N101,P101,R101,T101,V101,X101)</f>
        <v>19868130.54</v>
      </c>
    </row>
    <row r="102" spans="1:26" s="11" customFormat="1" ht="24.75" customHeight="1">
      <c r="A102" s="28" t="s">
        <v>5</v>
      </c>
      <c r="B102" s="39">
        <v>15</v>
      </c>
      <c r="C102" s="91">
        <v>4246300</v>
      </c>
      <c r="D102" s="39">
        <v>2</v>
      </c>
      <c r="E102" s="91">
        <v>348940</v>
      </c>
      <c r="F102" s="39">
        <v>4</v>
      </c>
      <c r="G102" s="38">
        <v>4</v>
      </c>
      <c r="H102" s="91">
        <v>535800</v>
      </c>
      <c r="I102" s="39">
        <v>28</v>
      </c>
      <c r="J102" s="88">
        <v>546584.4</v>
      </c>
      <c r="K102" s="39">
        <v>4</v>
      </c>
      <c r="L102" s="91">
        <v>100000</v>
      </c>
      <c r="M102" s="39">
        <v>0</v>
      </c>
      <c r="N102" s="53">
        <v>0</v>
      </c>
      <c r="O102" s="39">
        <v>3</v>
      </c>
      <c r="P102" s="91">
        <v>11795</v>
      </c>
      <c r="Q102" s="39">
        <v>1</v>
      </c>
      <c r="R102" s="91">
        <v>1000000</v>
      </c>
      <c r="S102" s="39">
        <v>2</v>
      </c>
      <c r="T102" s="91">
        <v>55000</v>
      </c>
      <c r="U102" s="39">
        <v>0</v>
      </c>
      <c r="V102" s="94">
        <v>0</v>
      </c>
      <c r="W102" s="39">
        <v>0</v>
      </c>
      <c r="X102" s="77">
        <v>0</v>
      </c>
      <c r="Y102" s="99">
        <f>SUM(B102,D102,F102,I102,K102,M102,O102,Q102,S102,U102,W102)</f>
        <v>59</v>
      </c>
      <c r="Z102" s="59">
        <f>SUM(C102,E102,H102,J102,L102,N102,P102,R102,T102,V102,X102)</f>
        <v>6844419.4</v>
      </c>
    </row>
    <row r="103" spans="1:26" s="11" customFormat="1" ht="24.75" customHeight="1">
      <c r="A103" s="28" t="s">
        <v>6</v>
      </c>
      <c r="B103" s="39">
        <v>13</v>
      </c>
      <c r="C103" s="91">
        <v>3300339.43</v>
      </c>
      <c r="D103" s="39">
        <v>22</v>
      </c>
      <c r="E103" s="91">
        <v>7195229.88</v>
      </c>
      <c r="F103" s="39">
        <v>4</v>
      </c>
      <c r="G103" s="38">
        <v>4</v>
      </c>
      <c r="H103" s="91">
        <v>565460</v>
      </c>
      <c r="I103" s="39">
        <v>51</v>
      </c>
      <c r="J103" s="88">
        <v>722873.25</v>
      </c>
      <c r="K103" s="39">
        <v>1</v>
      </c>
      <c r="L103" s="91">
        <v>20000</v>
      </c>
      <c r="M103" s="101">
        <v>0</v>
      </c>
      <c r="N103" s="53">
        <v>0</v>
      </c>
      <c r="O103" s="39">
        <v>4</v>
      </c>
      <c r="P103" s="91">
        <v>494000</v>
      </c>
      <c r="Q103" s="39">
        <v>0</v>
      </c>
      <c r="R103" s="53">
        <v>0</v>
      </c>
      <c r="S103" s="39">
        <v>2</v>
      </c>
      <c r="T103" s="91">
        <v>120000</v>
      </c>
      <c r="U103" s="39">
        <v>1</v>
      </c>
      <c r="V103" s="53">
        <v>19845693</v>
      </c>
      <c r="W103" s="39">
        <v>0</v>
      </c>
      <c r="X103" s="77">
        <v>0</v>
      </c>
      <c r="Y103" s="99">
        <f aca="true" t="shared" si="11" ref="Y103:Y112">SUM(B103,D103,F103,I103,K103,M103,O103,Q103,S103,U103,W103)</f>
        <v>98</v>
      </c>
      <c r="Z103" s="59">
        <f aca="true" t="shared" si="12" ref="Z103:Z112">SUM(C103,E103,H103,J103,L103,N103,P103,R103,T103,V103,X103)</f>
        <v>32263595.560000002</v>
      </c>
    </row>
    <row r="104" spans="1:26" s="11" customFormat="1" ht="24.75" customHeight="1">
      <c r="A104" s="28" t="s">
        <v>7</v>
      </c>
      <c r="B104" s="39">
        <v>27</v>
      </c>
      <c r="C104" s="91">
        <v>7681525.9</v>
      </c>
      <c r="D104" s="39">
        <v>8</v>
      </c>
      <c r="E104" s="91">
        <v>1674193.28</v>
      </c>
      <c r="F104" s="39">
        <v>4</v>
      </c>
      <c r="G104" s="38">
        <v>4</v>
      </c>
      <c r="H104" s="91">
        <v>535800</v>
      </c>
      <c r="I104" s="39">
        <v>11</v>
      </c>
      <c r="J104" s="88">
        <v>97050</v>
      </c>
      <c r="K104" s="39">
        <v>14</v>
      </c>
      <c r="L104" s="91">
        <v>323000</v>
      </c>
      <c r="M104" s="39">
        <v>2</v>
      </c>
      <c r="N104" s="53">
        <v>5761550</v>
      </c>
      <c r="O104" s="39">
        <v>2</v>
      </c>
      <c r="P104" s="91">
        <v>300000</v>
      </c>
      <c r="Q104" s="39">
        <v>0</v>
      </c>
      <c r="R104" s="53">
        <v>0</v>
      </c>
      <c r="S104" s="39">
        <v>0</v>
      </c>
      <c r="T104" s="53">
        <v>0</v>
      </c>
      <c r="U104" s="39">
        <v>0</v>
      </c>
      <c r="V104" s="94">
        <v>0</v>
      </c>
      <c r="W104" s="39">
        <v>1</v>
      </c>
      <c r="X104" s="77">
        <v>1000</v>
      </c>
      <c r="Y104" s="99">
        <f t="shared" si="11"/>
        <v>69</v>
      </c>
      <c r="Z104" s="59">
        <f t="shared" si="12"/>
        <v>16374119.18</v>
      </c>
    </row>
    <row r="105" spans="1:26" s="11" customFormat="1" ht="24.75" customHeight="1">
      <c r="A105" s="28" t="s">
        <v>8</v>
      </c>
      <c r="B105" s="39">
        <v>24</v>
      </c>
      <c r="C105" s="91">
        <v>7419680.41</v>
      </c>
      <c r="D105" s="39">
        <v>6</v>
      </c>
      <c r="E105" s="91">
        <v>1908230</v>
      </c>
      <c r="F105" s="39">
        <v>0</v>
      </c>
      <c r="G105" s="38">
        <v>0</v>
      </c>
      <c r="H105" s="53">
        <v>0</v>
      </c>
      <c r="I105" s="39">
        <v>50</v>
      </c>
      <c r="J105" s="88">
        <v>696346.45</v>
      </c>
      <c r="K105" s="39">
        <v>5</v>
      </c>
      <c r="L105" s="91">
        <v>81213</v>
      </c>
      <c r="M105" s="39">
        <v>0</v>
      </c>
      <c r="N105" s="53">
        <v>0</v>
      </c>
      <c r="O105" s="39">
        <v>5</v>
      </c>
      <c r="P105" s="91">
        <v>1368900</v>
      </c>
      <c r="Q105" s="39">
        <v>0</v>
      </c>
      <c r="R105" s="53">
        <v>0</v>
      </c>
      <c r="S105" s="39">
        <v>0</v>
      </c>
      <c r="T105" s="53">
        <v>0</v>
      </c>
      <c r="U105" s="39">
        <v>0</v>
      </c>
      <c r="V105" s="94">
        <v>0</v>
      </c>
      <c r="W105" s="39">
        <v>0</v>
      </c>
      <c r="X105" s="77">
        <v>0</v>
      </c>
      <c r="Y105" s="99">
        <f t="shared" si="11"/>
        <v>90</v>
      </c>
      <c r="Z105" s="59">
        <f t="shared" si="12"/>
        <v>11474369.86</v>
      </c>
    </row>
    <row r="106" spans="1:26" s="25" customFormat="1" ht="24.75" customHeight="1">
      <c r="A106" s="28" t="s">
        <v>9</v>
      </c>
      <c r="B106" s="39">
        <v>14</v>
      </c>
      <c r="C106" s="91">
        <v>4285221.04</v>
      </c>
      <c r="D106" s="39">
        <v>6</v>
      </c>
      <c r="E106" s="91">
        <v>1500800</v>
      </c>
      <c r="F106" s="39">
        <v>0</v>
      </c>
      <c r="G106" s="38">
        <v>0</v>
      </c>
      <c r="H106" s="53">
        <v>0</v>
      </c>
      <c r="I106" s="39">
        <v>22</v>
      </c>
      <c r="J106" s="88">
        <v>295115</v>
      </c>
      <c r="K106" s="39">
        <v>13</v>
      </c>
      <c r="L106" s="91">
        <v>246000</v>
      </c>
      <c r="M106" s="39">
        <v>0</v>
      </c>
      <c r="N106" s="53">
        <v>0</v>
      </c>
      <c r="O106" s="39">
        <v>1</v>
      </c>
      <c r="P106" s="91">
        <v>75000</v>
      </c>
      <c r="Q106" s="39">
        <v>1</v>
      </c>
      <c r="R106" s="91">
        <v>287000</v>
      </c>
      <c r="S106" s="39">
        <v>2</v>
      </c>
      <c r="T106" s="91">
        <v>8000</v>
      </c>
      <c r="U106" s="39">
        <v>0</v>
      </c>
      <c r="V106" s="94">
        <v>0</v>
      </c>
      <c r="W106" s="39">
        <v>1</v>
      </c>
      <c r="X106" s="77">
        <v>15176.97</v>
      </c>
      <c r="Y106" s="99">
        <f t="shared" si="11"/>
        <v>60</v>
      </c>
      <c r="Z106" s="59">
        <f t="shared" si="12"/>
        <v>6712313.01</v>
      </c>
    </row>
    <row r="107" spans="1:26" s="11" customFormat="1" ht="24.75" customHeight="1">
      <c r="A107" s="28" t="s">
        <v>10</v>
      </c>
      <c r="B107" s="39">
        <v>14</v>
      </c>
      <c r="C107" s="91">
        <v>4736145.15</v>
      </c>
      <c r="D107" s="39">
        <v>14</v>
      </c>
      <c r="E107" s="91">
        <v>3464430</v>
      </c>
      <c r="F107" s="39">
        <v>1</v>
      </c>
      <c r="G107" s="38">
        <v>2</v>
      </c>
      <c r="H107" s="91">
        <v>499199</v>
      </c>
      <c r="I107" s="39">
        <v>30</v>
      </c>
      <c r="J107" s="88">
        <v>333663.05</v>
      </c>
      <c r="K107" s="39">
        <v>3</v>
      </c>
      <c r="L107" s="91">
        <v>57050</v>
      </c>
      <c r="M107" s="39">
        <v>0</v>
      </c>
      <c r="N107" s="53">
        <v>0</v>
      </c>
      <c r="O107" s="39">
        <v>4</v>
      </c>
      <c r="P107" s="91">
        <v>716263</v>
      </c>
      <c r="Q107" s="39">
        <v>0</v>
      </c>
      <c r="R107" s="53">
        <v>0</v>
      </c>
      <c r="S107" s="39">
        <v>0</v>
      </c>
      <c r="T107" s="53">
        <v>0</v>
      </c>
      <c r="U107" s="39">
        <v>0</v>
      </c>
      <c r="V107" s="94">
        <v>0</v>
      </c>
      <c r="W107" s="39">
        <v>1</v>
      </c>
      <c r="X107" s="77">
        <v>406930</v>
      </c>
      <c r="Y107" s="99">
        <f t="shared" si="11"/>
        <v>67</v>
      </c>
      <c r="Z107" s="59">
        <f t="shared" si="12"/>
        <v>10213680.200000001</v>
      </c>
    </row>
    <row r="108" spans="1:26" s="11" customFormat="1" ht="24.75" customHeight="1">
      <c r="A108" s="28" t="s">
        <v>11</v>
      </c>
      <c r="B108" s="39">
        <v>7</v>
      </c>
      <c r="C108" s="91">
        <v>2664934.45</v>
      </c>
      <c r="D108" s="39">
        <v>12</v>
      </c>
      <c r="E108" s="91">
        <v>5097166.95</v>
      </c>
      <c r="F108" s="39">
        <v>0</v>
      </c>
      <c r="G108" s="38">
        <v>0</v>
      </c>
      <c r="H108" s="53">
        <v>0</v>
      </c>
      <c r="I108" s="39">
        <v>31</v>
      </c>
      <c r="J108" s="88">
        <v>461322.75</v>
      </c>
      <c r="K108" s="39">
        <v>9</v>
      </c>
      <c r="L108" s="91">
        <v>186000</v>
      </c>
      <c r="M108" s="39">
        <v>0</v>
      </c>
      <c r="N108" s="53">
        <v>0</v>
      </c>
      <c r="O108" s="39">
        <v>7</v>
      </c>
      <c r="P108" s="91">
        <v>819406</v>
      </c>
      <c r="Q108" s="39">
        <v>2</v>
      </c>
      <c r="R108" s="91">
        <v>2038046.78</v>
      </c>
      <c r="S108" s="39">
        <v>1</v>
      </c>
      <c r="T108" s="91">
        <v>10000</v>
      </c>
      <c r="U108" s="39">
        <v>0</v>
      </c>
      <c r="V108" s="94">
        <v>0</v>
      </c>
      <c r="W108" s="39">
        <v>0</v>
      </c>
      <c r="X108" s="77">
        <v>0</v>
      </c>
      <c r="Y108" s="99">
        <f t="shared" si="11"/>
        <v>69</v>
      </c>
      <c r="Z108" s="59">
        <f t="shared" si="12"/>
        <v>11276876.93</v>
      </c>
    </row>
    <row r="109" spans="1:26" s="25" customFormat="1" ht="24.75" customHeight="1">
      <c r="A109" s="28" t="s">
        <v>12</v>
      </c>
      <c r="B109" s="39">
        <v>6</v>
      </c>
      <c r="C109" s="91">
        <v>2010000</v>
      </c>
      <c r="D109" s="39">
        <v>9</v>
      </c>
      <c r="E109" s="91">
        <v>3021971</v>
      </c>
      <c r="F109" s="39">
        <v>1</v>
      </c>
      <c r="G109" s="38">
        <v>4</v>
      </c>
      <c r="H109" s="91">
        <v>1016691</v>
      </c>
      <c r="I109" s="39">
        <v>22</v>
      </c>
      <c r="J109" s="88">
        <v>164568</v>
      </c>
      <c r="K109" s="39">
        <v>5</v>
      </c>
      <c r="L109" s="91">
        <v>126000</v>
      </c>
      <c r="M109" s="39">
        <v>0</v>
      </c>
      <c r="N109" s="53">
        <v>0</v>
      </c>
      <c r="O109" s="39">
        <v>4</v>
      </c>
      <c r="P109" s="91">
        <v>1077839</v>
      </c>
      <c r="Q109" s="39">
        <v>0</v>
      </c>
      <c r="R109" s="53">
        <v>0</v>
      </c>
      <c r="S109" s="39">
        <v>0</v>
      </c>
      <c r="T109" s="53">
        <v>0</v>
      </c>
      <c r="U109" s="39">
        <v>0</v>
      </c>
      <c r="V109" s="94">
        <v>0</v>
      </c>
      <c r="W109" s="39">
        <v>1</v>
      </c>
      <c r="X109" s="77">
        <v>195000</v>
      </c>
      <c r="Y109" s="99">
        <f t="shared" si="11"/>
        <v>48</v>
      </c>
      <c r="Z109" s="59">
        <f t="shared" si="12"/>
        <v>7612069</v>
      </c>
    </row>
    <row r="110" spans="1:26" s="11" customFormat="1" ht="24.75" customHeight="1">
      <c r="A110" s="28" t="s">
        <v>13</v>
      </c>
      <c r="B110" s="39">
        <v>12</v>
      </c>
      <c r="C110" s="91">
        <v>3995953</v>
      </c>
      <c r="D110" s="39">
        <v>12</v>
      </c>
      <c r="E110" s="91">
        <v>5050744</v>
      </c>
      <c r="F110" s="39">
        <v>0</v>
      </c>
      <c r="G110" s="38">
        <v>0</v>
      </c>
      <c r="H110" s="53">
        <v>0</v>
      </c>
      <c r="I110" s="39">
        <v>18</v>
      </c>
      <c r="J110" s="100">
        <v>272600</v>
      </c>
      <c r="K110" s="39">
        <v>6</v>
      </c>
      <c r="L110" s="91">
        <v>115800</v>
      </c>
      <c r="M110" s="39">
        <v>4</v>
      </c>
      <c r="N110" s="53">
        <v>6620000</v>
      </c>
      <c r="O110" s="39">
        <v>7</v>
      </c>
      <c r="P110" s="91">
        <v>630000</v>
      </c>
      <c r="Q110" s="39">
        <v>0</v>
      </c>
      <c r="R110" s="53">
        <v>0</v>
      </c>
      <c r="S110" s="39">
        <v>2</v>
      </c>
      <c r="T110" s="91">
        <v>93059</v>
      </c>
      <c r="U110" s="39">
        <v>0</v>
      </c>
      <c r="V110" s="94">
        <v>0</v>
      </c>
      <c r="W110" s="39">
        <v>0</v>
      </c>
      <c r="X110" s="77">
        <v>0</v>
      </c>
      <c r="Y110" s="99">
        <f t="shared" si="11"/>
        <v>61</v>
      </c>
      <c r="Z110" s="59">
        <f t="shared" si="12"/>
        <v>16778156</v>
      </c>
    </row>
    <row r="111" spans="1:26" s="11" customFormat="1" ht="24.75" customHeight="1">
      <c r="A111" s="28" t="s">
        <v>14</v>
      </c>
      <c r="B111" s="39">
        <v>15</v>
      </c>
      <c r="C111" s="91">
        <v>5115096.15</v>
      </c>
      <c r="D111" s="39">
        <v>10</v>
      </c>
      <c r="E111" s="91">
        <v>2626855</v>
      </c>
      <c r="F111" s="39">
        <v>0</v>
      </c>
      <c r="G111" s="38">
        <v>0</v>
      </c>
      <c r="H111" s="53">
        <v>0</v>
      </c>
      <c r="I111" s="39">
        <v>34</v>
      </c>
      <c r="J111" s="88">
        <v>446826.32</v>
      </c>
      <c r="K111" s="39">
        <v>5</v>
      </c>
      <c r="L111" s="91">
        <v>145000</v>
      </c>
      <c r="M111" s="39">
        <v>0</v>
      </c>
      <c r="N111" s="53">
        <v>0</v>
      </c>
      <c r="O111" s="39">
        <v>3</v>
      </c>
      <c r="P111" s="91">
        <v>562000</v>
      </c>
      <c r="Q111" s="39">
        <v>0</v>
      </c>
      <c r="R111" s="53">
        <v>0</v>
      </c>
      <c r="S111" s="39">
        <v>1</v>
      </c>
      <c r="T111" s="91">
        <v>25000</v>
      </c>
      <c r="U111" s="39">
        <v>0</v>
      </c>
      <c r="V111" s="94">
        <v>0</v>
      </c>
      <c r="W111" s="39">
        <v>0</v>
      </c>
      <c r="X111" s="77">
        <v>0</v>
      </c>
      <c r="Y111" s="99">
        <f t="shared" si="11"/>
        <v>68</v>
      </c>
      <c r="Z111" s="59">
        <f t="shared" si="12"/>
        <v>8920777.47</v>
      </c>
    </row>
    <row r="112" spans="1:26" s="11" customFormat="1" ht="24.75" customHeight="1" thickBot="1">
      <c r="A112" s="29" t="s">
        <v>15</v>
      </c>
      <c r="B112" s="40">
        <v>3</v>
      </c>
      <c r="C112" s="92">
        <v>1105000</v>
      </c>
      <c r="D112" s="40">
        <v>0</v>
      </c>
      <c r="E112" s="92">
        <v>0</v>
      </c>
      <c r="F112" s="40">
        <v>0</v>
      </c>
      <c r="G112" s="41">
        <v>0</v>
      </c>
      <c r="H112" s="98">
        <v>0</v>
      </c>
      <c r="I112" s="40">
        <v>11</v>
      </c>
      <c r="J112" s="89">
        <v>115000</v>
      </c>
      <c r="K112" s="40">
        <v>1</v>
      </c>
      <c r="L112" s="92">
        <v>17500</v>
      </c>
      <c r="M112" s="40">
        <v>0</v>
      </c>
      <c r="N112" s="98">
        <v>0</v>
      </c>
      <c r="O112" s="40">
        <v>7</v>
      </c>
      <c r="P112" s="92">
        <v>925350</v>
      </c>
      <c r="Q112" s="40">
        <v>0</v>
      </c>
      <c r="R112" s="98">
        <v>0</v>
      </c>
      <c r="S112" s="40">
        <v>0</v>
      </c>
      <c r="T112" s="98">
        <v>0</v>
      </c>
      <c r="U112" s="40">
        <v>0</v>
      </c>
      <c r="V112" s="95">
        <v>0</v>
      </c>
      <c r="W112" s="40">
        <v>0</v>
      </c>
      <c r="X112" s="78">
        <v>0</v>
      </c>
      <c r="Y112" s="99">
        <f t="shared" si="11"/>
        <v>22</v>
      </c>
      <c r="Z112" s="71">
        <f t="shared" si="12"/>
        <v>2162850</v>
      </c>
    </row>
    <row r="113" spans="1:26" s="11" customFormat="1" ht="24.75" customHeight="1" thickBot="1">
      <c r="A113" s="17" t="s">
        <v>16</v>
      </c>
      <c r="B113" s="36">
        <f aca="true" t="shared" si="13" ref="B113:Z113">SUM(B101:B112)</f>
        <v>168</v>
      </c>
      <c r="C113" s="54">
        <f t="shared" si="13"/>
        <v>52066949.07</v>
      </c>
      <c r="D113" s="36">
        <f t="shared" si="13"/>
        <v>103</v>
      </c>
      <c r="E113" s="54">
        <f t="shared" si="13"/>
        <v>32513560.11</v>
      </c>
      <c r="F113" s="36">
        <f t="shared" si="13"/>
        <v>22</v>
      </c>
      <c r="G113" s="37">
        <f t="shared" si="13"/>
        <v>26</v>
      </c>
      <c r="H113" s="54">
        <f t="shared" si="13"/>
        <v>4256990</v>
      </c>
      <c r="I113" s="36">
        <f t="shared" si="13"/>
        <v>333</v>
      </c>
      <c r="J113" s="54">
        <f t="shared" si="13"/>
        <v>4407649.22</v>
      </c>
      <c r="K113" s="36">
        <f t="shared" si="13"/>
        <v>67</v>
      </c>
      <c r="L113" s="54">
        <f t="shared" si="13"/>
        <v>1429563</v>
      </c>
      <c r="M113" s="36">
        <f t="shared" si="13"/>
        <v>8</v>
      </c>
      <c r="N113" s="54">
        <f t="shared" si="13"/>
        <v>23985187</v>
      </c>
      <c r="O113" s="36">
        <f t="shared" si="13"/>
        <v>50</v>
      </c>
      <c r="P113" s="55">
        <f t="shared" si="13"/>
        <v>7424553</v>
      </c>
      <c r="Q113" s="36">
        <f t="shared" si="13"/>
        <v>5</v>
      </c>
      <c r="R113" s="54">
        <f t="shared" si="13"/>
        <v>3577046.7800000003</v>
      </c>
      <c r="S113" s="36">
        <f t="shared" si="13"/>
        <v>12</v>
      </c>
      <c r="T113" s="54">
        <f t="shared" si="13"/>
        <v>376059</v>
      </c>
      <c r="U113" s="36">
        <f t="shared" si="13"/>
        <v>1</v>
      </c>
      <c r="V113" s="54">
        <f t="shared" si="13"/>
        <v>19845693</v>
      </c>
      <c r="W113" s="36">
        <f t="shared" si="13"/>
        <v>4</v>
      </c>
      <c r="X113" s="54">
        <f t="shared" si="13"/>
        <v>618106.97</v>
      </c>
      <c r="Y113" s="18">
        <f t="shared" si="13"/>
        <v>773</v>
      </c>
      <c r="Z113" s="58">
        <f t="shared" si="13"/>
        <v>150501357.15</v>
      </c>
    </row>
    <row r="114" spans="1:164" s="11" customFormat="1" ht="24.75" customHeight="1">
      <c r="A114" s="42"/>
      <c r="B114" s="64"/>
      <c r="C114" s="63"/>
      <c r="D114" s="64"/>
      <c r="E114" s="63"/>
      <c r="F114" s="64"/>
      <c r="G114" s="62"/>
      <c r="H114" s="63"/>
      <c r="I114" s="64"/>
      <c r="J114" s="63"/>
      <c r="K114" s="64"/>
      <c r="L114" s="63"/>
      <c r="M114" s="64"/>
      <c r="N114" s="63"/>
      <c r="O114" s="64"/>
      <c r="P114" s="63"/>
      <c r="Q114" s="64"/>
      <c r="R114" s="63"/>
      <c r="S114" s="64"/>
      <c r="T114" s="63"/>
      <c r="U114" s="64"/>
      <c r="V114" s="63"/>
      <c r="W114" s="64"/>
      <c r="X114" s="63"/>
      <c r="Y114" s="43"/>
      <c r="Z114" s="65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</row>
    <row r="115" spans="1:164" s="11" customFormat="1" ht="24.75" customHeight="1">
      <c r="A115" s="16" t="s">
        <v>58</v>
      </c>
      <c r="B115" s="102" t="s">
        <v>59</v>
      </c>
      <c r="C115" s="103" t="s">
        <v>60</v>
      </c>
      <c r="D115" s="104" t="s">
        <v>61</v>
      </c>
      <c r="E115" s="45">
        <v>32513560.11</v>
      </c>
      <c r="F115" s="104">
        <v>22</v>
      </c>
      <c r="G115" s="104">
        <v>26</v>
      </c>
      <c r="H115" s="45">
        <v>4256990</v>
      </c>
      <c r="I115" s="104">
        <v>333</v>
      </c>
      <c r="J115" s="45">
        <v>4407649.22</v>
      </c>
      <c r="K115" s="104">
        <v>67</v>
      </c>
      <c r="L115" s="45">
        <v>1429563</v>
      </c>
      <c r="M115" s="104">
        <v>8</v>
      </c>
      <c r="N115" s="45">
        <v>23985187</v>
      </c>
      <c r="O115" s="104">
        <v>50</v>
      </c>
      <c r="P115" s="45">
        <v>7424553</v>
      </c>
      <c r="Q115" s="104">
        <v>5</v>
      </c>
      <c r="R115" s="45">
        <v>3577046.7800000003</v>
      </c>
      <c r="S115" s="104">
        <v>12</v>
      </c>
      <c r="T115" s="45">
        <v>376059</v>
      </c>
      <c r="U115" s="104">
        <v>1</v>
      </c>
      <c r="V115" s="45">
        <v>19845693</v>
      </c>
      <c r="W115" s="104">
        <v>4</v>
      </c>
      <c r="X115" s="45">
        <v>618106.97</v>
      </c>
      <c r="Y115" s="104">
        <v>773</v>
      </c>
      <c r="Z115" s="46">
        <v>150501357.15</v>
      </c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</row>
    <row r="116" spans="1:164" s="11" customFormat="1" ht="24.75" customHeight="1">
      <c r="A116" s="16" t="s">
        <v>57</v>
      </c>
      <c r="B116" s="23">
        <v>149</v>
      </c>
      <c r="C116" s="69">
        <v>45050096.53</v>
      </c>
      <c r="D116" s="23">
        <v>148</v>
      </c>
      <c r="E116" s="69">
        <v>33052769.310000002</v>
      </c>
      <c r="F116" s="23">
        <v>14</v>
      </c>
      <c r="G116" s="23">
        <v>27</v>
      </c>
      <c r="H116" s="69">
        <v>5625808.4</v>
      </c>
      <c r="I116" s="23">
        <v>315</v>
      </c>
      <c r="J116" s="69">
        <v>4322208.29</v>
      </c>
      <c r="K116" s="23">
        <v>48</v>
      </c>
      <c r="L116" s="69">
        <v>848419.23</v>
      </c>
      <c r="M116" s="23">
        <v>12</v>
      </c>
      <c r="N116" s="69">
        <v>20862395.66</v>
      </c>
      <c r="O116" s="23">
        <v>43</v>
      </c>
      <c r="P116" s="69">
        <v>4266043.5</v>
      </c>
      <c r="Q116" s="23">
        <v>4</v>
      </c>
      <c r="R116" s="69">
        <v>3700000</v>
      </c>
      <c r="S116" s="23">
        <v>11</v>
      </c>
      <c r="T116" s="69">
        <v>1002500</v>
      </c>
      <c r="U116" s="23">
        <v>4</v>
      </c>
      <c r="V116" s="69">
        <v>16309780</v>
      </c>
      <c r="W116" s="23">
        <v>8</v>
      </c>
      <c r="X116" s="69">
        <v>496153.4</v>
      </c>
      <c r="Y116" s="23">
        <v>756</v>
      </c>
      <c r="Z116" s="70">
        <v>135536175.32</v>
      </c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</row>
    <row r="117" spans="1:164" s="11" customFormat="1" ht="24.75" customHeight="1">
      <c r="A117" s="16" t="s">
        <v>54</v>
      </c>
      <c r="B117" s="23">
        <v>157</v>
      </c>
      <c r="C117" s="69">
        <v>47313372.49</v>
      </c>
      <c r="D117" s="23">
        <v>152</v>
      </c>
      <c r="E117" s="69">
        <v>33389313.609999996</v>
      </c>
      <c r="F117" s="23">
        <v>24</v>
      </c>
      <c r="G117" s="23">
        <v>47</v>
      </c>
      <c r="H117" s="69">
        <v>7577078.8</v>
      </c>
      <c r="I117" s="23">
        <v>327</v>
      </c>
      <c r="J117" s="69">
        <v>4188707.46</v>
      </c>
      <c r="K117" s="23">
        <v>82</v>
      </c>
      <c r="L117" s="69">
        <v>1061257.5</v>
      </c>
      <c r="M117" s="23">
        <v>6</v>
      </c>
      <c r="N117" s="69">
        <v>10635600</v>
      </c>
      <c r="O117" s="23">
        <v>45</v>
      </c>
      <c r="P117" s="69">
        <v>3532919.9</v>
      </c>
      <c r="Q117" s="23">
        <v>2</v>
      </c>
      <c r="R117" s="69">
        <v>1100000</v>
      </c>
      <c r="S117" s="23">
        <v>10</v>
      </c>
      <c r="T117" s="69">
        <v>410763.7</v>
      </c>
      <c r="U117" s="23">
        <v>4</v>
      </c>
      <c r="V117" s="69">
        <v>4602768</v>
      </c>
      <c r="W117" s="23">
        <v>3</v>
      </c>
      <c r="X117" s="69">
        <v>527939</v>
      </c>
      <c r="Y117" s="23">
        <v>812</v>
      </c>
      <c r="Z117" s="70">
        <v>114339720.46000001</v>
      </c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</row>
    <row r="118" spans="1:164" s="11" customFormat="1" ht="24.75" customHeight="1">
      <c r="A118" s="16" t="s">
        <v>53</v>
      </c>
      <c r="B118" s="23">
        <v>190</v>
      </c>
      <c r="C118" s="69">
        <v>59710658.629999995</v>
      </c>
      <c r="D118" s="23">
        <v>194</v>
      </c>
      <c r="E118" s="69">
        <v>39187457.18</v>
      </c>
      <c r="F118" s="23">
        <v>188</v>
      </c>
      <c r="G118" s="23">
        <v>188</v>
      </c>
      <c r="H118" s="69">
        <v>27845925.03</v>
      </c>
      <c r="I118" s="23">
        <v>431</v>
      </c>
      <c r="J118" s="69">
        <v>4695351.410000001</v>
      </c>
      <c r="K118" s="23">
        <v>159</v>
      </c>
      <c r="L118" s="69">
        <v>2355086.41</v>
      </c>
      <c r="M118" s="23">
        <v>10</v>
      </c>
      <c r="N118" s="69">
        <v>22785900</v>
      </c>
      <c r="O118" s="23">
        <v>62</v>
      </c>
      <c r="P118" s="69">
        <v>7845367.4399999995</v>
      </c>
      <c r="Q118" s="23">
        <v>5</v>
      </c>
      <c r="R118" s="69">
        <v>6265000</v>
      </c>
      <c r="S118" s="23">
        <v>17</v>
      </c>
      <c r="T118" s="69">
        <v>1209044.05</v>
      </c>
      <c r="U118" s="23">
        <v>2</v>
      </c>
      <c r="V118" s="69">
        <v>16423972</v>
      </c>
      <c r="W118" s="23">
        <v>1</v>
      </c>
      <c r="X118" s="69">
        <v>513471</v>
      </c>
      <c r="Y118" s="23">
        <v>1259</v>
      </c>
      <c r="Z118" s="70">
        <v>188837233.14999998</v>
      </c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</row>
    <row r="119" spans="1:164" s="11" customFormat="1" ht="24.75" customHeight="1">
      <c r="A119" s="16" t="s">
        <v>52</v>
      </c>
      <c r="B119" s="23">
        <v>370</v>
      </c>
      <c r="C119" s="69">
        <v>107780143.57999998</v>
      </c>
      <c r="D119" s="23">
        <v>227</v>
      </c>
      <c r="E119" s="69">
        <v>47960977.03</v>
      </c>
      <c r="F119" s="23">
        <v>82</v>
      </c>
      <c r="G119" s="23">
        <v>240</v>
      </c>
      <c r="H119" s="69">
        <v>27276961.22</v>
      </c>
      <c r="I119" s="23">
        <v>416</v>
      </c>
      <c r="J119" s="69">
        <v>4170843.9</v>
      </c>
      <c r="K119" s="23">
        <v>198</v>
      </c>
      <c r="L119" s="69">
        <v>2988104.6400000006</v>
      </c>
      <c r="M119" s="23">
        <v>5</v>
      </c>
      <c r="N119" s="69">
        <v>15451959</v>
      </c>
      <c r="O119" s="23">
        <v>50</v>
      </c>
      <c r="P119" s="69">
        <v>3655932.1399999997</v>
      </c>
      <c r="Q119" s="23">
        <v>10</v>
      </c>
      <c r="R119" s="69">
        <v>18378000</v>
      </c>
      <c r="S119" s="23">
        <v>28</v>
      </c>
      <c r="T119" s="69">
        <v>3362818.4600000004</v>
      </c>
      <c r="U119" s="23">
        <v>1</v>
      </c>
      <c r="V119" s="69">
        <v>11000000</v>
      </c>
      <c r="W119" s="23">
        <v>5</v>
      </c>
      <c r="X119" s="69">
        <v>1638630</v>
      </c>
      <c r="Y119" s="23">
        <v>1392</v>
      </c>
      <c r="Z119" s="70">
        <v>243664369.97000003</v>
      </c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</row>
    <row r="120" spans="1:164" s="38" customFormat="1" ht="24.75" customHeight="1">
      <c r="A120" s="16" t="s">
        <v>51</v>
      </c>
      <c r="B120" s="23">
        <v>276</v>
      </c>
      <c r="C120" s="69">
        <v>81515535.60000001</v>
      </c>
      <c r="D120" s="23">
        <v>164</v>
      </c>
      <c r="E120" s="69">
        <v>35432038.68</v>
      </c>
      <c r="F120" s="23">
        <v>133</v>
      </c>
      <c r="G120" s="23">
        <v>236</v>
      </c>
      <c r="H120" s="69">
        <v>28719595.96</v>
      </c>
      <c r="I120" s="23">
        <v>327</v>
      </c>
      <c r="J120" s="69">
        <v>3710709.63</v>
      </c>
      <c r="K120" s="23">
        <v>131</v>
      </c>
      <c r="L120" s="69">
        <v>2357793.57</v>
      </c>
      <c r="M120" s="23">
        <v>5</v>
      </c>
      <c r="N120" s="69">
        <v>13573970</v>
      </c>
      <c r="O120" s="23">
        <v>52</v>
      </c>
      <c r="P120" s="69">
        <v>6102514.09</v>
      </c>
      <c r="Q120" s="23">
        <v>7</v>
      </c>
      <c r="R120" s="69">
        <v>9484000</v>
      </c>
      <c r="S120" s="23">
        <v>14</v>
      </c>
      <c r="T120" s="69">
        <v>1270501</v>
      </c>
      <c r="U120" s="23">
        <v>1</v>
      </c>
      <c r="V120" s="69">
        <v>10433243</v>
      </c>
      <c r="W120" s="23">
        <v>4</v>
      </c>
      <c r="X120" s="69">
        <v>1640000</v>
      </c>
      <c r="Y120" s="23">
        <v>1114</v>
      </c>
      <c r="Z120" s="70">
        <v>194239901.52999997</v>
      </c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</row>
    <row r="121" spans="1:164" s="11" customFormat="1" ht="24.75" customHeight="1">
      <c r="A121" s="66" t="s">
        <v>50</v>
      </c>
      <c r="B121" s="67">
        <v>200</v>
      </c>
      <c r="C121" s="67">
        <v>53487219</v>
      </c>
      <c r="D121" s="67">
        <v>134</v>
      </c>
      <c r="E121" s="67">
        <v>27243833</v>
      </c>
      <c r="F121" s="67">
        <v>107</v>
      </c>
      <c r="G121" s="67">
        <v>340</v>
      </c>
      <c r="H121" s="67">
        <v>47024510</v>
      </c>
      <c r="I121" s="67">
        <v>327</v>
      </c>
      <c r="J121" s="67">
        <v>3065249</v>
      </c>
      <c r="K121" s="67">
        <v>76</v>
      </c>
      <c r="L121" s="67">
        <v>1405901</v>
      </c>
      <c r="M121" s="67">
        <v>7</v>
      </c>
      <c r="N121" s="67">
        <v>11836750</v>
      </c>
      <c r="O121" s="67">
        <v>46</v>
      </c>
      <c r="P121" s="67">
        <v>15312834</v>
      </c>
      <c r="Q121" s="67">
        <v>3</v>
      </c>
      <c r="R121" s="67">
        <v>2380000</v>
      </c>
      <c r="S121" s="67">
        <v>20</v>
      </c>
      <c r="T121" s="67">
        <v>2912144</v>
      </c>
      <c r="U121" s="67">
        <v>0</v>
      </c>
      <c r="V121" s="67">
        <v>0</v>
      </c>
      <c r="W121" s="67">
        <v>1</v>
      </c>
      <c r="X121" s="67">
        <v>656000</v>
      </c>
      <c r="Y121" s="67">
        <v>921</v>
      </c>
      <c r="Z121" s="68">
        <v>165324439</v>
      </c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</row>
    <row r="122" spans="1:164" s="11" customFormat="1" ht="24.75" customHeight="1">
      <c r="A122" s="16" t="s">
        <v>48</v>
      </c>
      <c r="B122" s="23">
        <v>171</v>
      </c>
      <c r="C122" s="60">
        <v>46205374.6</v>
      </c>
      <c r="D122" s="23">
        <v>164</v>
      </c>
      <c r="E122" s="60">
        <v>27129658</v>
      </c>
      <c r="F122" s="23">
        <v>37</v>
      </c>
      <c r="G122" s="23">
        <v>139</v>
      </c>
      <c r="H122" s="60">
        <v>13328788</v>
      </c>
      <c r="I122" s="23">
        <v>282</v>
      </c>
      <c r="J122" s="60">
        <v>2216738.4</v>
      </c>
      <c r="K122" s="23">
        <v>37</v>
      </c>
      <c r="L122" s="60">
        <v>681997</v>
      </c>
      <c r="M122" s="23">
        <v>12</v>
      </c>
      <c r="N122" s="60">
        <v>22272156</v>
      </c>
      <c r="O122" s="23">
        <v>35</v>
      </c>
      <c r="P122" s="60">
        <v>5363200</v>
      </c>
      <c r="Q122" s="23">
        <v>3</v>
      </c>
      <c r="R122" s="60">
        <v>2435000</v>
      </c>
      <c r="S122" s="23">
        <v>30</v>
      </c>
      <c r="T122" s="60">
        <v>2251959</v>
      </c>
      <c r="U122" s="23">
        <v>0</v>
      </c>
      <c r="V122" s="60">
        <v>0</v>
      </c>
      <c r="W122" s="23">
        <v>3</v>
      </c>
      <c r="X122" s="60">
        <v>40000</v>
      </c>
      <c r="Y122" s="23">
        <v>774</v>
      </c>
      <c r="Z122" s="61">
        <v>121924871</v>
      </c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</row>
    <row r="123" spans="1:164" s="11" customFormat="1" ht="24" customHeight="1">
      <c r="A123" s="16" t="s">
        <v>47</v>
      </c>
      <c r="B123" s="23">
        <v>279</v>
      </c>
      <c r="C123" s="45">
        <v>69479671</v>
      </c>
      <c r="D123" s="23">
        <v>79</v>
      </c>
      <c r="E123" s="45">
        <v>14722648</v>
      </c>
      <c r="F123" s="23">
        <v>33</v>
      </c>
      <c r="G123" s="23">
        <v>131</v>
      </c>
      <c r="H123" s="45">
        <v>12540764</v>
      </c>
      <c r="I123" s="23">
        <v>281</v>
      </c>
      <c r="J123" s="45">
        <v>2109396</v>
      </c>
      <c r="K123" s="23">
        <v>38</v>
      </c>
      <c r="L123" s="45">
        <v>752176</v>
      </c>
      <c r="M123" s="23">
        <v>4</v>
      </c>
      <c r="N123" s="45">
        <v>5900000</v>
      </c>
      <c r="O123" s="23">
        <v>32</v>
      </c>
      <c r="P123" s="45">
        <v>10280115</v>
      </c>
      <c r="Q123" s="23">
        <v>3</v>
      </c>
      <c r="R123" s="45">
        <v>2860500</v>
      </c>
      <c r="S123" s="23">
        <v>22</v>
      </c>
      <c r="T123" s="45">
        <v>2340765</v>
      </c>
      <c r="U123" s="23">
        <v>2</v>
      </c>
      <c r="V123" s="45">
        <v>33771001</v>
      </c>
      <c r="W123" s="23">
        <v>4</v>
      </c>
      <c r="X123" s="45">
        <v>480700</v>
      </c>
      <c r="Y123" s="23">
        <v>777</v>
      </c>
      <c r="Z123" s="46">
        <v>155237736</v>
      </c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</row>
    <row r="124" spans="1:164" s="11" customFormat="1" ht="24.75" customHeight="1">
      <c r="A124" s="16" t="s">
        <v>46</v>
      </c>
      <c r="B124" s="23">
        <v>227</v>
      </c>
      <c r="C124" s="45">
        <v>58879267</v>
      </c>
      <c r="D124" s="23">
        <v>55</v>
      </c>
      <c r="E124" s="45">
        <v>12997862</v>
      </c>
      <c r="F124" s="23">
        <v>8</v>
      </c>
      <c r="G124" s="23">
        <v>8</v>
      </c>
      <c r="H124" s="45">
        <v>1200000</v>
      </c>
      <c r="I124" s="23">
        <v>345</v>
      </c>
      <c r="J124" s="45">
        <v>1934257</v>
      </c>
      <c r="K124" s="23">
        <v>22</v>
      </c>
      <c r="L124" s="45">
        <v>243600</v>
      </c>
      <c r="M124" s="23">
        <v>6</v>
      </c>
      <c r="N124" s="45">
        <v>5436600</v>
      </c>
      <c r="O124" s="23">
        <v>27</v>
      </c>
      <c r="P124" s="45">
        <v>2997900</v>
      </c>
      <c r="Q124" s="23">
        <v>1</v>
      </c>
      <c r="R124" s="45">
        <v>143900</v>
      </c>
      <c r="S124" s="23">
        <v>6</v>
      </c>
      <c r="T124" s="45">
        <v>589474</v>
      </c>
      <c r="U124" s="23">
        <v>0</v>
      </c>
      <c r="V124" s="45">
        <v>0</v>
      </c>
      <c r="W124" s="23">
        <v>5</v>
      </c>
      <c r="X124" s="45">
        <v>216700</v>
      </c>
      <c r="Y124" s="23">
        <v>702</v>
      </c>
      <c r="Z124" s="46">
        <v>84527788</v>
      </c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</row>
    <row r="125" spans="1:164" s="11" customFormat="1" ht="24.75" customHeight="1">
      <c r="A125" s="16" t="s">
        <v>45</v>
      </c>
      <c r="B125" s="23">
        <v>183</v>
      </c>
      <c r="C125" s="45">
        <v>50304763.019999996</v>
      </c>
      <c r="D125" s="23">
        <v>85</v>
      </c>
      <c r="E125" s="45">
        <v>16220695.08</v>
      </c>
      <c r="F125" s="23">
        <v>1</v>
      </c>
      <c r="G125" s="23">
        <v>131</v>
      </c>
      <c r="H125" s="45">
        <v>14500000</v>
      </c>
      <c r="I125" s="23">
        <v>325</v>
      </c>
      <c r="J125" s="45">
        <v>2408548</v>
      </c>
      <c r="K125" s="23">
        <v>40</v>
      </c>
      <c r="L125" s="45">
        <v>421164</v>
      </c>
      <c r="M125" s="23">
        <v>10</v>
      </c>
      <c r="N125" s="45">
        <v>4286600</v>
      </c>
      <c r="O125" s="23">
        <v>32</v>
      </c>
      <c r="P125" s="45">
        <v>2032103.95</v>
      </c>
      <c r="Q125" s="23">
        <v>5</v>
      </c>
      <c r="R125" s="45">
        <v>1876420</v>
      </c>
      <c r="S125" s="23">
        <v>8</v>
      </c>
      <c r="T125" s="45">
        <v>401266</v>
      </c>
      <c r="U125" s="23">
        <v>0</v>
      </c>
      <c r="V125" s="45">
        <v>0</v>
      </c>
      <c r="W125" s="23">
        <v>12</v>
      </c>
      <c r="X125" s="45">
        <v>4269657</v>
      </c>
      <c r="Y125" s="23">
        <v>703</v>
      </c>
      <c r="Z125" s="46">
        <v>96721217.05</v>
      </c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</row>
    <row r="126" spans="1:164" s="11" customFormat="1" ht="24.75" customHeight="1">
      <c r="A126" s="16" t="s">
        <v>44</v>
      </c>
      <c r="B126" s="23">
        <v>400</v>
      </c>
      <c r="C126" s="45">
        <v>101015431</v>
      </c>
      <c r="D126" s="23">
        <v>84</v>
      </c>
      <c r="E126" s="45">
        <v>15380300</v>
      </c>
      <c r="F126" s="23">
        <v>24</v>
      </c>
      <c r="G126" s="23">
        <v>183</v>
      </c>
      <c r="H126" s="45">
        <v>32862500</v>
      </c>
      <c r="I126" s="23">
        <v>311</v>
      </c>
      <c r="J126" s="45">
        <v>2630771</v>
      </c>
      <c r="K126" s="23">
        <v>27</v>
      </c>
      <c r="L126" s="45">
        <v>266052</v>
      </c>
      <c r="M126" s="23">
        <v>17</v>
      </c>
      <c r="N126" s="45">
        <v>8023800</v>
      </c>
      <c r="O126" s="23">
        <v>36</v>
      </c>
      <c r="P126" s="45">
        <v>6682607</v>
      </c>
      <c r="Q126" s="23">
        <v>2</v>
      </c>
      <c r="R126" s="45">
        <v>1475000</v>
      </c>
      <c r="S126" s="23">
        <v>0</v>
      </c>
      <c r="T126" s="45">
        <v>0</v>
      </c>
      <c r="U126" s="23">
        <v>3</v>
      </c>
      <c r="V126" s="45">
        <v>488500</v>
      </c>
      <c r="W126" s="23">
        <v>3</v>
      </c>
      <c r="X126" s="45">
        <v>274800</v>
      </c>
      <c r="Y126" s="23">
        <v>907</v>
      </c>
      <c r="Z126" s="46">
        <v>169099761</v>
      </c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</row>
    <row r="127" spans="1:164" s="11" customFormat="1" ht="24.75" customHeight="1">
      <c r="A127" s="47" t="s">
        <v>43</v>
      </c>
      <c r="B127" s="23">
        <v>565</v>
      </c>
      <c r="C127" s="45">
        <v>104534667</v>
      </c>
      <c r="D127" s="48">
        <v>78</v>
      </c>
      <c r="E127" s="49">
        <v>13869090</v>
      </c>
      <c r="F127" s="23">
        <v>18</v>
      </c>
      <c r="G127" s="23">
        <v>140</v>
      </c>
      <c r="H127" s="45">
        <v>10007500</v>
      </c>
      <c r="I127" s="23">
        <v>241</v>
      </c>
      <c r="J127" s="45">
        <v>1350924</v>
      </c>
      <c r="K127" s="23">
        <f>K113</f>
        <v>67</v>
      </c>
      <c r="L127" s="45">
        <v>270978</v>
      </c>
      <c r="M127" s="23">
        <f>M113</f>
        <v>8</v>
      </c>
      <c r="N127" s="45">
        <v>16556322</v>
      </c>
      <c r="O127" s="23">
        <v>46</v>
      </c>
      <c r="P127" s="45">
        <v>6699227</v>
      </c>
      <c r="Q127" s="23">
        <f>Q113</f>
        <v>5</v>
      </c>
      <c r="R127" s="45">
        <v>245000</v>
      </c>
      <c r="S127" s="23">
        <v>1</v>
      </c>
      <c r="T127" s="45">
        <v>800000</v>
      </c>
      <c r="U127" s="23">
        <v>0</v>
      </c>
      <c r="V127" s="45">
        <v>0</v>
      </c>
      <c r="W127" s="23">
        <v>4</v>
      </c>
      <c r="X127" s="45">
        <v>935600</v>
      </c>
      <c r="Y127" s="23">
        <v>999</v>
      </c>
      <c r="Z127" s="46">
        <v>155269308</v>
      </c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</row>
    <row r="128" spans="1:164" s="11" customFormat="1" ht="24.75" customHeight="1">
      <c r="A128" s="47" t="s">
        <v>30</v>
      </c>
      <c r="B128" s="23">
        <v>345</v>
      </c>
      <c r="C128" s="45">
        <v>55029904</v>
      </c>
      <c r="D128" s="50"/>
      <c r="E128" s="51"/>
      <c r="F128" s="23">
        <v>78</v>
      </c>
      <c r="G128" s="23">
        <v>141</v>
      </c>
      <c r="H128" s="45">
        <v>12919422</v>
      </c>
      <c r="I128" s="23">
        <v>204</v>
      </c>
      <c r="J128" s="45">
        <v>1076368</v>
      </c>
      <c r="K128" s="23">
        <v>22</v>
      </c>
      <c r="L128" s="45">
        <v>319975</v>
      </c>
      <c r="M128" s="23">
        <v>11</v>
      </c>
      <c r="N128" s="45">
        <v>10974676</v>
      </c>
      <c r="O128" s="23">
        <v>44</v>
      </c>
      <c r="P128" s="45">
        <v>5201728</v>
      </c>
      <c r="Q128" s="23">
        <v>3</v>
      </c>
      <c r="R128" s="45">
        <v>898108</v>
      </c>
      <c r="S128" s="23">
        <v>6</v>
      </c>
      <c r="T128" s="45">
        <v>2234823</v>
      </c>
      <c r="U128" s="23">
        <v>0</v>
      </c>
      <c r="V128" s="45">
        <v>0</v>
      </c>
      <c r="W128" s="23">
        <v>5</v>
      </c>
      <c r="X128" s="45">
        <v>657000</v>
      </c>
      <c r="Y128" s="23">
        <f>W128+U128+S128+Q128+O128+M128+K128+I128+F128+B128</f>
        <v>718</v>
      </c>
      <c r="Z128" s="46">
        <f>X128+V128+T128+R128+P128+N128+L128+J128+H128+C128</f>
        <v>89312004</v>
      </c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</row>
    <row r="129" spans="1:26" s="11" customFormat="1" ht="24.75" customHeight="1">
      <c r="A129" s="16" t="s">
        <v>29</v>
      </c>
      <c r="B129" s="16">
        <v>215</v>
      </c>
      <c r="C129" s="45">
        <v>31240733</v>
      </c>
      <c r="D129" s="52"/>
      <c r="E129" s="51"/>
      <c r="F129" s="16">
        <v>54</v>
      </c>
      <c r="G129" s="16">
        <v>71</v>
      </c>
      <c r="H129" s="45">
        <v>7830736</v>
      </c>
      <c r="I129" s="16">
        <v>165</v>
      </c>
      <c r="J129" s="45">
        <v>949975</v>
      </c>
      <c r="K129" s="16">
        <v>19</v>
      </c>
      <c r="L129" s="45">
        <v>179955</v>
      </c>
      <c r="M129" s="16">
        <v>7</v>
      </c>
      <c r="N129" s="45">
        <v>7825002</v>
      </c>
      <c r="O129" s="16">
        <v>29</v>
      </c>
      <c r="P129" s="45">
        <v>1987050</v>
      </c>
      <c r="Q129" s="16">
        <v>0</v>
      </c>
      <c r="R129" s="45">
        <v>0</v>
      </c>
      <c r="S129" s="16">
        <v>3</v>
      </c>
      <c r="T129" s="45">
        <v>697000</v>
      </c>
      <c r="U129" s="16">
        <v>1</v>
      </c>
      <c r="V129" s="45">
        <v>8650860</v>
      </c>
      <c r="W129" s="16">
        <v>6</v>
      </c>
      <c r="X129" s="45">
        <v>3019860</v>
      </c>
      <c r="Y129" s="23">
        <f aca="true" t="shared" si="14" ref="Y129:Y140">W129+U129+S129+Q129+O129+M129+K129+I129+F129+B129</f>
        <v>499</v>
      </c>
      <c r="Z129" s="46">
        <f aca="true" t="shared" si="15" ref="Z129:Z140">X129+V129+T129+R129+P129+N129+L129+J129+H129+C129</f>
        <v>62381171</v>
      </c>
    </row>
    <row r="130" spans="1:26" s="11" customFormat="1" ht="24.75" customHeight="1">
      <c r="A130" s="16" t="s">
        <v>17</v>
      </c>
      <c r="B130" s="16">
        <v>245</v>
      </c>
      <c r="C130" s="45">
        <v>33584283</v>
      </c>
      <c r="D130" s="52"/>
      <c r="E130" s="51"/>
      <c r="F130" s="16">
        <v>9</v>
      </c>
      <c r="G130" s="16">
        <v>223</v>
      </c>
      <c r="H130" s="45">
        <v>14360104</v>
      </c>
      <c r="I130" s="16">
        <v>178</v>
      </c>
      <c r="J130" s="45">
        <v>578041</v>
      </c>
      <c r="K130" s="16">
        <v>27</v>
      </c>
      <c r="L130" s="45">
        <v>198276</v>
      </c>
      <c r="M130" s="16">
        <v>8</v>
      </c>
      <c r="N130" s="45">
        <v>4421572</v>
      </c>
      <c r="O130" s="16">
        <v>41</v>
      </c>
      <c r="P130" s="45">
        <v>3738727</v>
      </c>
      <c r="Q130" s="16">
        <v>2</v>
      </c>
      <c r="R130" s="45">
        <v>93500</v>
      </c>
      <c r="S130" s="16">
        <v>1</v>
      </c>
      <c r="T130" s="45">
        <v>15000</v>
      </c>
      <c r="U130" s="16">
        <v>2</v>
      </c>
      <c r="V130" s="45">
        <v>3150000</v>
      </c>
      <c r="W130" s="16">
        <v>4</v>
      </c>
      <c r="X130" s="45">
        <v>2335618</v>
      </c>
      <c r="Y130" s="23">
        <f t="shared" si="14"/>
        <v>517</v>
      </c>
      <c r="Z130" s="46">
        <f t="shared" si="15"/>
        <v>62475121</v>
      </c>
    </row>
    <row r="131" spans="1:26" s="11" customFormat="1" ht="24.75" customHeight="1">
      <c r="A131" s="16" t="s">
        <v>18</v>
      </c>
      <c r="B131" s="16">
        <v>228</v>
      </c>
      <c r="C131" s="45">
        <v>28084792</v>
      </c>
      <c r="D131" s="52"/>
      <c r="E131" s="51"/>
      <c r="F131" s="16">
        <v>63</v>
      </c>
      <c r="G131" s="16">
        <v>213</v>
      </c>
      <c r="H131" s="45">
        <v>12539132</v>
      </c>
      <c r="I131" s="16">
        <v>148</v>
      </c>
      <c r="J131" s="45">
        <v>601215</v>
      </c>
      <c r="K131" s="16">
        <v>15</v>
      </c>
      <c r="L131" s="45">
        <v>99985</v>
      </c>
      <c r="M131" s="16">
        <v>5</v>
      </c>
      <c r="N131" s="45">
        <v>2198060</v>
      </c>
      <c r="O131" s="16">
        <v>43</v>
      </c>
      <c r="P131" s="45">
        <v>2260525</v>
      </c>
      <c r="Q131" s="16">
        <v>0</v>
      </c>
      <c r="R131" s="45">
        <v>0</v>
      </c>
      <c r="S131" s="16">
        <v>2</v>
      </c>
      <c r="T131" s="45">
        <v>38085</v>
      </c>
      <c r="U131" s="16">
        <v>0</v>
      </c>
      <c r="V131" s="45">
        <v>0</v>
      </c>
      <c r="W131" s="16">
        <v>6</v>
      </c>
      <c r="X131" s="45">
        <v>3138413</v>
      </c>
      <c r="Y131" s="23">
        <f t="shared" si="14"/>
        <v>510</v>
      </c>
      <c r="Z131" s="46">
        <f t="shared" si="15"/>
        <v>48960207</v>
      </c>
    </row>
    <row r="132" spans="1:26" s="11" customFormat="1" ht="24.75" customHeight="1">
      <c r="A132" s="16" t="s">
        <v>19</v>
      </c>
      <c r="B132" s="16">
        <v>161</v>
      </c>
      <c r="C132" s="45">
        <v>13875367</v>
      </c>
      <c r="D132" s="52"/>
      <c r="E132" s="51"/>
      <c r="F132" s="16">
        <v>5</v>
      </c>
      <c r="G132" s="16">
        <v>55</v>
      </c>
      <c r="H132" s="45">
        <v>3020334</v>
      </c>
      <c r="I132" s="16">
        <v>122</v>
      </c>
      <c r="J132" s="45">
        <v>511761</v>
      </c>
      <c r="K132" s="16">
        <v>20</v>
      </c>
      <c r="L132" s="45">
        <v>147217</v>
      </c>
      <c r="M132" s="16">
        <v>11</v>
      </c>
      <c r="N132" s="45">
        <v>20423480</v>
      </c>
      <c r="O132" s="16">
        <v>11</v>
      </c>
      <c r="P132" s="45">
        <v>506200</v>
      </c>
      <c r="Q132" s="16">
        <v>3</v>
      </c>
      <c r="R132" s="45">
        <v>1629037</v>
      </c>
      <c r="S132" s="16">
        <v>11</v>
      </c>
      <c r="T132" s="45">
        <v>1592152</v>
      </c>
      <c r="U132" s="16">
        <v>1</v>
      </c>
      <c r="V132" s="45">
        <v>3000000</v>
      </c>
      <c r="W132" s="16">
        <v>4</v>
      </c>
      <c r="X132" s="45">
        <v>163270</v>
      </c>
      <c r="Y132" s="23">
        <f t="shared" si="14"/>
        <v>349</v>
      </c>
      <c r="Z132" s="46">
        <f t="shared" si="15"/>
        <v>44868818</v>
      </c>
    </row>
    <row r="133" spans="1:26" s="11" customFormat="1" ht="24.75" customHeight="1">
      <c r="A133" s="16" t="s">
        <v>20</v>
      </c>
      <c r="B133" s="16">
        <v>156</v>
      </c>
      <c r="C133" s="45">
        <v>13909828</v>
      </c>
      <c r="D133" s="52"/>
      <c r="E133" s="51"/>
      <c r="F133" s="16">
        <v>4</v>
      </c>
      <c r="G133" s="16">
        <v>8</v>
      </c>
      <c r="H133" s="45">
        <v>724996</v>
      </c>
      <c r="I133" s="16">
        <v>93</v>
      </c>
      <c r="J133" s="45">
        <v>461935</v>
      </c>
      <c r="K133" s="16">
        <v>22</v>
      </c>
      <c r="L133" s="45">
        <v>116595</v>
      </c>
      <c r="M133" s="16">
        <v>3</v>
      </c>
      <c r="N133" s="45">
        <v>5470000</v>
      </c>
      <c r="O133" s="16">
        <v>15</v>
      </c>
      <c r="P133" s="45">
        <v>589125</v>
      </c>
      <c r="Q133" s="16">
        <v>3</v>
      </c>
      <c r="R133" s="45">
        <v>315735</v>
      </c>
      <c r="S133" s="16">
        <v>3</v>
      </c>
      <c r="T133" s="45">
        <v>13298</v>
      </c>
      <c r="U133" s="16">
        <v>0</v>
      </c>
      <c r="V133" s="45">
        <v>0</v>
      </c>
      <c r="W133" s="16">
        <v>8</v>
      </c>
      <c r="X133" s="45">
        <v>517763</v>
      </c>
      <c r="Y133" s="23">
        <f t="shared" si="14"/>
        <v>307</v>
      </c>
      <c r="Z133" s="46">
        <f t="shared" si="15"/>
        <v>22119275</v>
      </c>
    </row>
    <row r="134" spans="1:26" s="11" customFormat="1" ht="24.75" customHeight="1">
      <c r="A134" s="16" t="s">
        <v>21</v>
      </c>
      <c r="B134" s="16">
        <v>112</v>
      </c>
      <c r="C134" s="45">
        <v>9655390</v>
      </c>
      <c r="D134" s="52"/>
      <c r="E134" s="51"/>
      <c r="F134" s="16">
        <v>12</v>
      </c>
      <c r="G134" s="16">
        <v>128</v>
      </c>
      <c r="H134" s="45">
        <v>6288628</v>
      </c>
      <c r="I134" s="16">
        <v>122</v>
      </c>
      <c r="J134" s="45">
        <v>483344</v>
      </c>
      <c r="K134" s="16">
        <v>20</v>
      </c>
      <c r="L134" s="45">
        <v>134716</v>
      </c>
      <c r="M134" s="16">
        <v>4</v>
      </c>
      <c r="N134" s="45">
        <v>5229846</v>
      </c>
      <c r="O134" s="16">
        <v>22</v>
      </c>
      <c r="P134" s="45">
        <v>589417</v>
      </c>
      <c r="Q134" s="16">
        <v>3</v>
      </c>
      <c r="R134" s="45">
        <v>49555</v>
      </c>
      <c r="S134" s="16">
        <v>4</v>
      </c>
      <c r="T134" s="45">
        <v>6605</v>
      </c>
      <c r="U134" s="16">
        <v>0</v>
      </c>
      <c r="V134" s="45">
        <v>0</v>
      </c>
      <c r="W134" s="16">
        <v>5</v>
      </c>
      <c r="X134" s="45">
        <v>158770</v>
      </c>
      <c r="Y134" s="23">
        <f t="shared" si="14"/>
        <v>304</v>
      </c>
      <c r="Z134" s="46">
        <f t="shared" si="15"/>
        <v>22596271</v>
      </c>
    </row>
    <row r="135" spans="1:26" s="11" customFormat="1" ht="24.75" customHeight="1">
      <c r="A135" s="16" t="s">
        <v>22</v>
      </c>
      <c r="B135" s="16">
        <v>117</v>
      </c>
      <c r="C135" s="45">
        <v>10365186</v>
      </c>
      <c r="D135" s="52"/>
      <c r="E135" s="51"/>
      <c r="F135" s="16">
        <v>10</v>
      </c>
      <c r="G135" s="16">
        <v>20</v>
      </c>
      <c r="H135" s="45">
        <v>1865317</v>
      </c>
      <c r="I135" s="16">
        <v>46</v>
      </c>
      <c r="J135" s="45">
        <v>323443</v>
      </c>
      <c r="K135" s="16">
        <v>28</v>
      </c>
      <c r="L135" s="45">
        <v>166661</v>
      </c>
      <c r="M135" s="16">
        <v>4</v>
      </c>
      <c r="N135" s="45">
        <v>625985</v>
      </c>
      <c r="O135" s="16">
        <v>26</v>
      </c>
      <c r="P135" s="45">
        <v>1059471</v>
      </c>
      <c r="Q135" s="16">
        <v>4</v>
      </c>
      <c r="R135" s="45">
        <v>891390</v>
      </c>
      <c r="S135" s="16">
        <v>11</v>
      </c>
      <c r="T135" s="45">
        <v>682972</v>
      </c>
      <c r="U135" s="16">
        <v>0</v>
      </c>
      <c r="V135" s="45">
        <v>0</v>
      </c>
      <c r="W135" s="16">
        <v>8</v>
      </c>
      <c r="X135" s="45">
        <v>1227284</v>
      </c>
      <c r="Y135" s="23">
        <f t="shared" si="14"/>
        <v>254</v>
      </c>
      <c r="Z135" s="46">
        <f t="shared" si="15"/>
        <v>17207709</v>
      </c>
    </row>
    <row r="136" spans="1:26" s="11" customFormat="1" ht="24.75" customHeight="1">
      <c r="A136" s="16" t="s">
        <v>23</v>
      </c>
      <c r="B136" s="16">
        <v>112</v>
      </c>
      <c r="C136" s="45">
        <v>9697509</v>
      </c>
      <c r="D136" s="52"/>
      <c r="E136" s="51"/>
      <c r="F136" s="16">
        <v>7</v>
      </c>
      <c r="G136" s="16">
        <v>14</v>
      </c>
      <c r="H136" s="45">
        <v>1262521</v>
      </c>
      <c r="I136" s="16">
        <v>23</v>
      </c>
      <c r="J136" s="45">
        <v>155475</v>
      </c>
      <c r="K136" s="16">
        <v>32</v>
      </c>
      <c r="L136" s="45">
        <v>166854</v>
      </c>
      <c r="M136" s="16">
        <v>1</v>
      </c>
      <c r="N136" s="45">
        <v>25000</v>
      </c>
      <c r="O136" s="16">
        <v>27</v>
      </c>
      <c r="P136" s="45">
        <v>1494617</v>
      </c>
      <c r="Q136" s="16">
        <v>3</v>
      </c>
      <c r="R136" s="45">
        <v>426000</v>
      </c>
      <c r="S136" s="16">
        <v>2</v>
      </c>
      <c r="T136" s="45">
        <v>712800</v>
      </c>
      <c r="U136" s="16">
        <v>2</v>
      </c>
      <c r="V136" s="45">
        <v>444000</v>
      </c>
      <c r="W136" s="16">
        <v>8</v>
      </c>
      <c r="X136" s="45">
        <v>606271</v>
      </c>
      <c r="Y136" s="23">
        <f t="shared" si="14"/>
        <v>217</v>
      </c>
      <c r="Z136" s="46">
        <f t="shared" si="15"/>
        <v>14991047</v>
      </c>
    </row>
    <row r="137" spans="1:26" s="11" customFormat="1" ht="24.75" customHeight="1">
      <c r="A137" s="16" t="s">
        <v>24</v>
      </c>
      <c r="B137" s="16">
        <v>104</v>
      </c>
      <c r="C137" s="45">
        <v>9102591</v>
      </c>
      <c r="D137" s="52"/>
      <c r="E137" s="51"/>
      <c r="F137" s="16">
        <v>5</v>
      </c>
      <c r="G137" s="16">
        <v>41</v>
      </c>
      <c r="H137" s="45">
        <v>1865900</v>
      </c>
      <c r="I137" s="16">
        <v>19</v>
      </c>
      <c r="J137" s="45">
        <v>168700</v>
      </c>
      <c r="K137" s="16">
        <v>40</v>
      </c>
      <c r="L137" s="45">
        <v>203349</v>
      </c>
      <c r="M137" s="16">
        <v>6</v>
      </c>
      <c r="N137" s="45">
        <v>791000</v>
      </c>
      <c r="O137" s="16">
        <v>15</v>
      </c>
      <c r="P137" s="45">
        <v>781400</v>
      </c>
      <c r="Q137" s="16">
        <v>1</v>
      </c>
      <c r="R137" s="45">
        <v>120000</v>
      </c>
      <c r="S137" s="16">
        <v>8</v>
      </c>
      <c r="T137" s="45">
        <v>237000</v>
      </c>
      <c r="U137" s="16">
        <v>0</v>
      </c>
      <c r="V137" s="45">
        <v>0</v>
      </c>
      <c r="W137" s="16">
        <v>5</v>
      </c>
      <c r="X137" s="45">
        <v>177500</v>
      </c>
      <c r="Y137" s="23">
        <f t="shared" si="14"/>
        <v>203</v>
      </c>
      <c r="Z137" s="46">
        <f t="shared" si="15"/>
        <v>13447440</v>
      </c>
    </row>
    <row r="138" spans="1:26" s="11" customFormat="1" ht="24.75" customHeight="1">
      <c r="A138" s="16" t="s">
        <v>25</v>
      </c>
      <c r="B138" s="16">
        <v>64</v>
      </c>
      <c r="C138" s="45">
        <v>5328200</v>
      </c>
      <c r="D138" s="52"/>
      <c r="E138" s="51"/>
      <c r="F138" s="16">
        <v>6</v>
      </c>
      <c r="G138" s="16">
        <v>54</v>
      </c>
      <c r="H138" s="45">
        <v>2804400</v>
      </c>
      <c r="I138" s="16">
        <v>30</v>
      </c>
      <c r="J138" s="45">
        <v>374200</v>
      </c>
      <c r="K138" s="16">
        <v>26</v>
      </c>
      <c r="L138" s="45">
        <v>140600</v>
      </c>
      <c r="M138" s="16">
        <v>6</v>
      </c>
      <c r="N138" s="45">
        <v>2702000</v>
      </c>
      <c r="O138" s="16">
        <v>17</v>
      </c>
      <c r="P138" s="45">
        <v>793000</v>
      </c>
      <c r="Q138" s="16">
        <v>9</v>
      </c>
      <c r="R138" s="45">
        <v>875500</v>
      </c>
      <c r="S138" s="16">
        <v>2</v>
      </c>
      <c r="T138" s="45">
        <v>9000</v>
      </c>
      <c r="U138" s="16">
        <v>1</v>
      </c>
      <c r="V138" s="45">
        <v>2000</v>
      </c>
      <c r="W138" s="16">
        <v>2</v>
      </c>
      <c r="X138" s="45">
        <v>60000</v>
      </c>
      <c r="Y138" s="23">
        <f t="shared" si="14"/>
        <v>163</v>
      </c>
      <c r="Z138" s="46">
        <f t="shared" si="15"/>
        <v>13088900</v>
      </c>
    </row>
    <row r="139" spans="1:26" s="11" customFormat="1" ht="24.75" customHeight="1">
      <c r="A139" s="16" t="s">
        <v>26</v>
      </c>
      <c r="B139" s="16">
        <v>90</v>
      </c>
      <c r="C139" s="45">
        <v>8029600</v>
      </c>
      <c r="D139" s="52"/>
      <c r="E139" s="51"/>
      <c r="F139" s="16">
        <v>5</v>
      </c>
      <c r="G139" s="16">
        <v>32</v>
      </c>
      <c r="H139" s="45">
        <v>2161900</v>
      </c>
      <c r="I139" s="16">
        <v>13</v>
      </c>
      <c r="J139" s="45">
        <v>80400</v>
      </c>
      <c r="K139" s="16">
        <v>46</v>
      </c>
      <c r="L139" s="45">
        <v>202800</v>
      </c>
      <c r="M139" s="16">
        <v>5</v>
      </c>
      <c r="N139" s="45">
        <v>1180000</v>
      </c>
      <c r="O139" s="16">
        <v>18</v>
      </c>
      <c r="P139" s="45">
        <v>2711500</v>
      </c>
      <c r="Q139" s="16">
        <v>4</v>
      </c>
      <c r="R139" s="45">
        <v>295700</v>
      </c>
      <c r="S139" s="16">
        <v>6</v>
      </c>
      <c r="T139" s="45">
        <v>967000</v>
      </c>
      <c r="U139" s="16">
        <v>2</v>
      </c>
      <c r="V139" s="45">
        <v>702000</v>
      </c>
      <c r="W139" s="16">
        <v>6</v>
      </c>
      <c r="X139" s="45">
        <v>287000</v>
      </c>
      <c r="Y139" s="23">
        <f t="shared" si="14"/>
        <v>195</v>
      </c>
      <c r="Z139" s="46">
        <f t="shared" si="15"/>
        <v>16617900</v>
      </c>
    </row>
    <row r="140" spans="1:26" s="11" customFormat="1" ht="24.75" customHeight="1">
      <c r="A140" s="16" t="s">
        <v>27</v>
      </c>
      <c r="B140" s="16">
        <v>114</v>
      </c>
      <c r="C140" s="45">
        <v>10959600</v>
      </c>
      <c r="D140" s="52"/>
      <c r="E140" s="51"/>
      <c r="F140" s="16">
        <v>1</v>
      </c>
      <c r="G140" s="16"/>
      <c r="H140" s="45">
        <v>925000</v>
      </c>
      <c r="I140" s="16">
        <v>17</v>
      </c>
      <c r="J140" s="45">
        <v>186900</v>
      </c>
      <c r="K140" s="16">
        <v>50</v>
      </c>
      <c r="L140" s="45">
        <v>244700</v>
      </c>
      <c r="M140" s="16">
        <v>5</v>
      </c>
      <c r="N140" s="45">
        <v>1228000</v>
      </c>
      <c r="O140" s="16">
        <v>8</v>
      </c>
      <c r="P140" s="45">
        <v>894900</v>
      </c>
      <c r="Q140" s="16">
        <v>8</v>
      </c>
      <c r="R140" s="45">
        <v>432400</v>
      </c>
      <c r="S140" s="16">
        <v>4</v>
      </c>
      <c r="T140" s="45">
        <v>165000</v>
      </c>
      <c r="U140" s="16">
        <v>1</v>
      </c>
      <c r="V140" s="45">
        <v>500000</v>
      </c>
      <c r="W140" s="16">
        <v>3</v>
      </c>
      <c r="X140" s="45">
        <v>764000</v>
      </c>
      <c r="Y140" s="23">
        <f t="shared" si="14"/>
        <v>211</v>
      </c>
      <c r="Z140" s="46">
        <f t="shared" si="15"/>
        <v>16300500</v>
      </c>
    </row>
    <row r="141" spans="1:26" s="11" customFormat="1" ht="24.75" customHeight="1">
      <c r="A141" s="16" t="s">
        <v>28</v>
      </c>
      <c r="B141" s="16">
        <v>203</v>
      </c>
      <c r="C141" s="45">
        <v>18285800</v>
      </c>
      <c r="D141" s="52"/>
      <c r="E141" s="51"/>
      <c r="F141" s="16">
        <v>1</v>
      </c>
      <c r="G141" s="16"/>
      <c r="H141" s="45">
        <v>1318000</v>
      </c>
      <c r="I141" s="16">
        <v>25</v>
      </c>
      <c r="J141" s="45">
        <v>261700</v>
      </c>
      <c r="K141" s="16">
        <v>45</v>
      </c>
      <c r="L141" s="45">
        <v>249100</v>
      </c>
      <c r="M141" s="16">
        <v>0</v>
      </c>
      <c r="N141" s="45">
        <v>0</v>
      </c>
      <c r="O141" s="16">
        <v>9</v>
      </c>
      <c r="P141" s="45">
        <v>896000</v>
      </c>
      <c r="Q141" s="16">
        <v>4</v>
      </c>
      <c r="R141" s="45">
        <v>349000</v>
      </c>
      <c r="S141" s="16">
        <v>2</v>
      </c>
      <c r="T141" s="45">
        <v>600000</v>
      </c>
      <c r="U141" s="16">
        <v>0</v>
      </c>
      <c r="V141" s="45">
        <v>0</v>
      </c>
      <c r="W141" s="16">
        <v>4</v>
      </c>
      <c r="X141" s="45">
        <v>1496000</v>
      </c>
      <c r="Y141" s="16">
        <v>293</v>
      </c>
      <c r="Z141" s="46">
        <v>23455600</v>
      </c>
    </row>
  </sheetData>
  <sheetProtection/>
  <mergeCells count="114">
    <mergeCell ref="U40:V40"/>
    <mergeCell ref="W40:X40"/>
    <mergeCell ref="Y40:Z40"/>
    <mergeCell ref="W39:X39"/>
    <mergeCell ref="B40:C40"/>
    <mergeCell ref="D40:E40"/>
    <mergeCell ref="F40:H40"/>
    <mergeCell ref="I40:J40"/>
    <mergeCell ref="K40:L40"/>
    <mergeCell ref="M40:N40"/>
    <mergeCell ref="O40:P40"/>
    <mergeCell ref="Q40:R40"/>
    <mergeCell ref="S40:T40"/>
    <mergeCell ref="B39:C39"/>
    <mergeCell ref="D39:E39"/>
    <mergeCell ref="F39:H39"/>
    <mergeCell ref="I39:J39"/>
    <mergeCell ref="O39:P39"/>
    <mergeCell ref="S39:T39"/>
    <mergeCell ref="Y60:Z60"/>
    <mergeCell ref="Q60:R60"/>
    <mergeCell ref="S60:T60"/>
    <mergeCell ref="O80:P80"/>
    <mergeCell ref="S80:T80"/>
    <mergeCell ref="W80:X80"/>
    <mergeCell ref="U60:V60"/>
    <mergeCell ref="W60:X60"/>
    <mergeCell ref="O59:P59"/>
    <mergeCell ref="S59:T59"/>
    <mergeCell ref="W59:X59"/>
    <mergeCell ref="B60:C60"/>
    <mergeCell ref="D60:E60"/>
    <mergeCell ref="F60:H60"/>
    <mergeCell ref="I60:J60"/>
    <mergeCell ref="K60:L60"/>
    <mergeCell ref="M60:N60"/>
    <mergeCell ref="O60:P60"/>
    <mergeCell ref="I80:J80"/>
    <mergeCell ref="I81:J81"/>
    <mergeCell ref="I99:J99"/>
    <mergeCell ref="I98:J98"/>
    <mergeCell ref="B59:C59"/>
    <mergeCell ref="D59:E59"/>
    <mergeCell ref="F59:H59"/>
    <mergeCell ref="I59:J59"/>
    <mergeCell ref="B80:C80"/>
    <mergeCell ref="B81:C81"/>
    <mergeCell ref="D80:E80"/>
    <mergeCell ref="F80:H80"/>
    <mergeCell ref="B98:C98"/>
    <mergeCell ref="B99:C99"/>
    <mergeCell ref="F81:H81"/>
    <mergeCell ref="D81:E81"/>
    <mergeCell ref="D98:E98"/>
    <mergeCell ref="Y81:Z81"/>
    <mergeCell ref="O81:P81"/>
    <mergeCell ref="Q81:R81"/>
    <mergeCell ref="S81:T81"/>
    <mergeCell ref="K81:L81"/>
    <mergeCell ref="M81:N81"/>
    <mergeCell ref="S99:T99"/>
    <mergeCell ref="U99:V99"/>
    <mergeCell ref="W99:X99"/>
    <mergeCell ref="W98:X98"/>
    <mergeCell ref="U81:V81"/>
    <mergeCell ref="W81:X81"/>
    <mergeCell ref="K99:L99"/>
    <mergeCell ref="M99:N99"/>
    <mergeCell ref="D99:E99"/>
    <mergeCell ref="F99:H99"/>
    <mergeCell ref="F98:H98"/>
    <mergeCell ref="Y99:Z99"/>
    <mergeCell ref="O99:P99"/>
    <mergeCell ref="O98:P98"/>
    <mergeCell ref="Q99:R99"/>
    <mergeCell ref="S98:T98"/>
    <mergeCell ref="O21:P21"/>
    <mergeCell ref="Q21:R21"/>
    <mergeCell ref="S21:T21"/>
    <mergeCell ref="B20:C20"/>
    <mergeCell ref="D20:E20"/>
    <mergeCell ref="F20:H20"/>
    <mergeCell ref="I20:J20"/>
    <mergeCell ref="O20:P20"/>
    <mergeCell ref="S20:T20"/>
    <mergeCell ref="U21:V21"/>
    <mergeCell ref="W21:X21"/>
    <mergeCell ref="Y21:Z21"/>
    <mergeCell ref="W20:X20"/>
    <mergeCell ref="B21:C21"/>
    <mergeCell ref="D21:E21"/>
    <mergeCell ref="F21:H21"/>
    <mergeCell ref="I21:J21"/>
    <mergeCell ref="K21:L21"/>
    <mergeCell ref="M21:N21"/>
    <mergeCell ref="B2:C2"/>
    <mergeCell ref="D2:E2"/>
    <mergeCell ref="F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W1:X1"/>
    <mergeCell ref="B1:C1"/>
    <mergeCell ref="D1:E1"/>
    <mergeCell ref="F1:H1"/>
    <mergeCell ref="I1:J1"/>
    <mergeCell ref="O1:P1"/>
    <mergeCell ref="S1:T1"/>
  </mergeCells>
  <printOptions/>
  <pageMargins left="0.25" right="0.25" top="0.75" bottom="0.75" header="0.3" footer="0.3"/>
  <pageSetup fitToHeight="0" fitToWidth="1" horizontalDpi="600" verticalDpi="600" orientation="landscape" paperSize="3" scale="18" r:id="rId4"/>
  <rowBreaks count="1" manualBreakCount="1">
    <brk id="109" max="255" man="1"/>
  </rowBreaks>
  <colBreaks count="1" manualBreakCount="1">
    <brk id="24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Spruce Grove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Ulmer</dc:creator>
  <cp:keywords/>
  <dc:description/>
  <cp:lastModifiedBy>Anika Gutowski</cp:lastModifiedBy>
  <cp:lastPrinted>2022-02-11T16:45:17Z</cp:lastPrinted>
  <dcterms:created xsi:type="dcterms:W3CDTF">2003-01-16T17:19:54Z</dcterms:created>
  <dcterms:modified xsi:type="dcterms:W3CDTF">2024-01-12T17:07:52Z</dcterms:modified>
  <cp:category/>
  <cp:version/>
  <cp:contentType/>
  <cp:contentStatus/>
</cp:coreProperties>
</file>